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2024\24039-14XC-ŠO - LC Bohunka\CD Investora\Úprava dotace\"/>
    </mc:Choice>
  </mc:AlternateContent>
  <bookViews>
    <workbookView xWindow="0" yWindow="0" windowWidth="0" windowHeight="0"/>
  </bookViews>
  <sheets>
    <sheet name="Rekapitulace stavby" sheetId="1" r:id="rId1"/>
    <sheet name="24039-14XC-SO-01-01 - 004..." sheetId="2" r:id="rId2"/>
    <sheet name="24039-14XC-SO-01-02 - 004..." sheetId="3" r:id="rId3"/>
    <sheet name="24039-14XC-SO-02 - 006 - ..." sheetId="4" r:id="rId4"/>
    <sheet name="24039-14XC-SO-03-01 - 007..." sheetId="5" r:id="rId5"/>
    <sheet name="24039-14XC-SO-03-02 - 007..." sheetId="6" r:id="rId6"/>
    <sheet name="24039-14XC-SO-03-03 - 007..." sheetId="7" r:id="rId7"/>
    <sheet name="24039-14XC-SO-03-04 - 007..." sheetId="8" r:id="rId8"/>
    <sheet name="24039-14XC-SO-03-05 - 007..." sheetId="9" r:id="rId9"/>
    <sheet name="24039-14XC-SO-03-06 - 007..." sheetId="10" r:id="rId10"/>
    <sheet name="24039-14XC-SO-03-07 - 007..." sheetId="11" r:id="rId11"/>
    <sheet name="24039-14XC-SO-03-08 - 007..." sheetId="12" r:id="rId12"/>
    <sheet name="24039-14XC-SO-04-01 - Cesta" sheetId="13" r:id="rId13"/>
    <sheet name="24039-14XC-SO-04-02 - Sjezdy" sheetId="14" r:id="rId14"/>
    <sheet name="24039-14XC-SO-04-03 - Hos..." sheetId="15" r:id="rId15"/>
    <sheet name="Seznam figur" sheetId="16" r:id="rId16"/>
    <sheet name="Pokyny pro vyplnění" sheetId="17" r:id="rId17"/>
  </sheets>
  <definedNames>
    <definedName name="_xlnm.Print_Area" localSheetId="0">'Rekapitulace stavby'!$D$4:$AO$36,'Rekapitulace stavby'!$C$42:$AQ$72</definedName>
    <definedName name="_xlnm.Print_Titles" localSheetId="0">'Rekapitulace stavby'!$52:$52</definedName>
    <definedName name="_xlnm._FilterDatabase" localSheetId="1" hidden="1">'24039-14XC-SO-01-01 - 004...'!$C$89:$K$272</definedName>
    <definedName name="_xlnm.Print_Area" localSheetId="1">'24039-14XC-SO-01-01 - 004...'!$C$4:$J$41,'24039-14XC-SO-01-01 - 004...'!$C$47:$J$69,'24039-14XC-SO-01-01 - 004...'!$C$75:$K$272</definedName>
    <definedName name="_xlnm.Print_Titles" localSheetId="1">'24039-14XC-SO-01-01 - 004...'!$89:$89</definedName>
    <definedName name="_xlnm._FilterDatabase" localSheetId="2" hidden="1">'24039-14XC-SO-01-02 - 004...'!$C$87:$K$133</definedName>
    <definedName name="_xlnm.Print_Area" localSheetId="2">'24039-14XC-SO-01-02 - 004...'!$C$4:$J$41,'24039-14XC-SO-01-02 - 004...'!$C$47:$J$67,'24039-14XC-SO-01-02 - 004...'!$C$73:$K$133</definedName>
    <definedName name="_xlnm.Print_Titles" localSheetId="2">'24039-14XC-SO-01-02 - 004...'!$87:$87</definedName>
    <definedName name="_xlnm._FilterDatabase" localSheetId="3" hidden="1">'24039-14XC-SO-02 - 006 - ...'!$C$80:$K$86</definedName>
    <definedName name="_xlnm.Print_Area" localSheetId="3">'24039-14XC-SO-02 - 006 - ...'!$C$4:$J$39,'24039-14XC-SO-02 - 006 - ...'!$C$45:$J$62,'24039-14XC-SO-02 - 006 - ...'!$C$68:$K$86</definedName>
    <definedName name="_xlnm.Print_Titles" localSheetId="3">'24039-14XC-SO-02 - 006 - ...'!$80:$80</definedName>
    <definedName name="_xlnm._FilterDatabase" localSheetId="4" hidden="1">'24039-14XC-SO-03-01 - 007...'!$C$89:$K$184</definedName>
    <definedName name="_xlnm.Print_Area" localSheetId="4">'24039-14XC-SO-03-01 - 007...'!$C$4:$J$41,'24039-14XC-SO-03-01 - 007...'!$C$47:$J$69,'24039-14XC-SO-03-01 - 007...'!$C$75:$K$184</definedName>
    <definedName name="_xlnm.Print_Titles" localSheetId="4">'24039-14XC-SO-03-01 - 007...'!$89:$89</definedName>
    <definedName name="_xlnm._FilterDatabase" localSheetId="5" hidden="1">'24039-14XC-SO-03-02 - 007...'!$C$90:$K$212</definedName>
    <definedName name="_xlnm.Print_Area" localSheetId="5">'24039-14XC-SO-03-02 - 007...'!$C$4:$J$41,'24039-14XC-SO-03-02 - 007...'!$C$47:$J$70,'24039-14XC-SO-03-02 - 007...'!$C$76:$K$212</definedName>
    <definedName name="_xlnm.Print_Titles" localSheetId="5">'24039-14XC-SO-03-02 - 007...'!$90:$90</definedName>
    <definedName name="_xlnm._FilterDatabase" localSheetId="6" hidden="1">'24039-14XC-SO-03-03 - 007...'!$C$90:$K$145</definedName>
    <definedName name="_xlnm.Print_Area" localSheetId="6">'24039-14XC-SO-03-03 - 007...'!$C$4:$J$41,'24039-14XC-SO-03-03 - 007...'!$C$47:$J$70,'24039-14XC-SO-03-03 - 007...'!$C$76:$K$145</definedName>
    <definedName name="_xlnm.Print_Titles" localSheetId="6">'24039-14XC-SO-03-03 - 007...'!$90:$90</definedName>
    <definedName name="_xlnm._FilterDatabase" localSheetId="7" hidden="1">'24039-14XC-SO-03-04 - 007...'!$C$88:$K$114</definedName>
    <definedName name="_xlnm.Print_Area" localSheetId="7">'24039-14XC-SO-03-04 - 007...'!$C$4:$J$41,'24039-14XC-SO-03-04 - 007...'!$C$47:$J$68,'24039-14XC-SO-03-04 - 007...'!$C$74:$K$114</definedName>
    <definedName name="_xlnm.Print_Titles" localSheetId="7">'24039-14XC-SO-03-04 - 007...'!$88:$88</definedName>
    <definedName name="_xlnm._FilterDatabase" localSheetId="8" hidden="1">'24039-14XC-SO-03-05 - 007...'!$C$88:$K$107</definedName>
    <definedName name="_xlnm.Print_Area" localSheetId="8">'24039-14XC-SO-03-05 - 007...'!$C$4:$J$41,'24039-14XC-SO-03-05 - 007...'!$C$47:$J$68,'24039-14XC-SO-03-05 - 007...'!$C$74:$K$107</definedName>
    <definedName name="_xlnm.Print_Titles" localSheetId="8">'24039-14XC-SO-03-05 - 007...'!$88:$88</definedName>
    <definedName name="_xlnm._FilterDatabase" localSheetId="9" hidden="1">'24039-14XC-SO-03-06 - 007...'!$C$88:$K$110</definedName>
    <definedName name="_xlnm.Print_Area" localSheetId="9">'24039-14XC-SO-03-06 - 007...'!$C$4:$J$41,'24039-14XC-SO-03-06 - 007...'!$C$47:$J$68,'24039-14XC-SO-03-06 - 007...'!$C$74:$K$110</definedName>
    <definedName name="_xlnm.Print_Titles" localSheetId="9">'24039-14XC-SO-03-06 - 007...'!$88:$88</definedName>
    <definedName name="_xlnm._FilterDatabase" localSheetId="10" hidden="1">'24039-14XC-SO-03-07 - 007...'!$C$88:$K$105</definedName>
    <definedName name="_xlnm.Print_Area" localSheetId="10">'24039-14XC-SO-03-07 - 007...'!$C$4:$J$41,'24039-14XC-SO-03-07 - 007...'!$C$47:$J$68,'24039-14XC-SO-03-07 - 007...'!$C$74:$K$105</definedName>
    <definedName name="_xlnm.Print_Titles" localSheetId="10">'24039-14XC-SO-03-07 - 007...'!$88:$88</definedName>
    <definedName name="_xlnm._FilterDatabase" localSheetId="11" hidden="1">'24039-14XC-SO-03-08 - 007...'!$C$90:$K$207</definedName>
    <definedName name="_xlnm.Print_Area" localSheetId="11">'24039-14XC-SO-03-08 - 007...'!$C$4:$J$41,'24039-14XC-SO-03-08 - 007...'!$C$47:$J$70,'24039-14XC-SO-03-08 - 007...'!$C$76:$K$207</definedName>
    <definedName name="_xlnm.Print_Titles" localSheetId="11">'24039-14XC-SO-03-08 - 007...'!$90:$90</definedName>
    <definedName name="_xlnm._FilterDatabase" localSheetId="12" hidden="1">'24039-14XC-SO-04-01 - Cesta'!$C$89:$K$134</definedName>
    <definedName name="_xlnm.Print_Area" localSheetId="12">'24039-14XC-SO-04-01 - Cesta'!$C$4:$J$41,'24039-14XC-SO-04-01 - Cesta'!$C$47:$J$69,'24039-14XC-SO-04-01 - Cesta'!$C$75:$K$134</definedName>
    <definedName name="_xlnm.Print_Titles" localSheetId="12">'24039-14XC-SO-04-01 - Cesta'!$89:$89</definedName>
    <definedName name="_xlnm._FilterDatabase" localSheetId="13" hidden="1">'24039-14XC-SO-04-02 - Sjezdy'!$C$88:$K$113</definedName>
    <definedName name="_xlnm.Print_Area" localSheetId="13">'24039-14XC-SO-04-02 - Sjezdy'!$C$4:$J$41,'24039-14XC-SO-04-02 - Sjezdy'!$C$47:$J$68,'24039-14XC-SO-04-02 - Sjezdy'!$C$74:$K$113</definedName>
    <definedName name="_xlnm.Print_Titles" localSheetId="13">'24039-14XC-SO-04-02 - Sjezdy'!$88:$88</definedName>
    <definedName name="_xlnm._FilterDatabase" localSheetId="14" hidden="1">'24039-14XC-SO-04-03 - Hos...'!$C$87:$K$99</definedName>
    <definedName name="_xlnm.Print_Area" localSheetId="14">'24039-14XC-SO-04-03 - Hos...'!$C$4:$J$41,'24039-14XC-SO-04-03 - Hos...'!$C$47:$J$67,'24039-14XC-SO-04-03 - Hos...'!$C$73:$K$99</definedName>
    <definedName name="_xlnm.Print_Titles" localSheetId="14">'24039-14XC-SO-04-03 - Hos...'!$87:$87</definedName>
    <definedName name="_xlnm.Print_Area" localSheetId="15">'Seznam figur'!$C$4:$G$555</definedName>
    <definedName name="_xlnm.Print_Titles" localSheetId="15">'Seznam figur'!$9:$9</definedName>
    <definedName name="_xlnm.Print_Area" localSheetId="16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6" l="1" r="D7"/>
  <c i="15" r="J39"/>
  <c r="J38"/>
  <c i="1" r="AY71"/>
  <c i="15" r="J37"/>
  <c i="1" r="AX71"/>
  <c i="15" r="BI98"/>
  <c r="BH98"/>
  <c r="BG98"/>
  <c r="BF98"/>
  <c r="T98"/>
  <c r="R98"/>
  <c r="P98"/>
  <c r="BI96"/>
  <c r="BH96"/>
  <c r="BG96"/>
  <c r="BF96"/>
  <c r="T96"/>
  <c r="R96"/>
  <c r="P96"/>
  <c r="BI91"/>
  <c r="BH91"/>
  <c r="BG91"/>
  <c r="BF91"/>
  <c r="T91"/>
  <c r="T90"/>
  <c r="R91"/>
  <c r="R90"/>
  <c r="P91"/>
  <c r="P90"/>
  <c r="J85"/>
  <c r="J84"/>
  <c r="F84"/>
  <c r="F82"/>
  <c r="E80"/>
  <c r="J59"/>
  <c r="J58"/>
  <c r="F58"/>
  <c r="F56"/>
  <c r="E54"/>
  <c r="J20"/>
  <c r="E20"/>
  <c r="F85"/>
  <c r="J19"/>
  <c r="J14"/>
  <c r="J82"/>
  <c r="E7"/>
  <c r="E50"/>
  <c i="14" r="J39"/>
  <c r="J38"/>
  <c i="1" r="AY70"/>
  <c i="14" r="J37"/>
  <c i="1" r="AX70"/>
  <c i="14" r="BI112"/>
  <c r="BH112"/>
  <c r="BG112"/>
  <c r="BF112"/>
  <c r="T112"/>
  <c r="R112"/>
  <c r="P112"/>
  <c r="BI110"/>
  <c r="BH110"/>
  <c r="BG110"/>
  <c r="BF110"/>
  <c r="T110"/>
  <c r="R110"/>
  <c r="P110"/>
  <c r="BI105"/>
  <c r="BH105"/>
  <c r="BG105"/>
  <c r="BF105"/>
  <c r="T105"/>
  <c r="R105"/>
  <c r="P105"/>
  <c r="BI98"/>
  <c r="BH98"/>
  <c r="BG98"/>
  <c r="BF98"/>
  <c r="T98"/>
  <c r="R98"/>
  <c r="P98"/>
  <c r="BI92"/>
  <c r="BH92"/>
  <c r="BG92"/>
  <c r="BF92"/>
  <c r="T92"/>
  <c r="T91"/>
  <c r="R92"/>
  <c r="R91"/>
  <c r="P92"/>
  <c r="P91"/>
  <c r="J86"/>
  <c r="J85"/>
  <c r="F85"/>
  <c r="F83"/>
  <c r="E81"/>
  <c r="J59"/>
  <c r="J58"/>
  <c r="F58"/>
  <c r="F56"/>
  <c r="E54"/>
  <c r="J20"/>
  <c r="E20"/>
  <c r="F86"/>
  <c r="J19"/>
  <c r="J14"/>
  <c r="J83"/>
  <c r="E7"/>
  <c r="E50"/>
  <c i="13" r="J39"/>
  <c r="J38"/>
  <c i="1" r="AY69"/>
  <c i="13" r="J37"/>
  <c i="1" r="AX69"/>
  <c i="13" r="BI133"/>
  <c r="BH133"/>
  <c r="BG133"/>
  <c r="BF133"/>
  <c r="T133"/>
  <c r="T132"/>
  <c r="R133"/>
  <c r="R132"/>
  <c r="P133"/>
  <c r="P132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2"/>
  <c r="BH112"/>
  <c r="BG112"/>
  <c r="BF112"/>
  <c r="T112"/>
  <c r="R112"/>
  <c r="P112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J87"/>
  <c r="J86"/>
  <c r="F86"/>
  <c r="F84"/>
  <c r="E82"/>
  <c r="J59"/>
  <c r="J58"/>
  <c r="F58"/>
  <c r="F56"/>
  <c r="E54"/>
  <c r="J20"/>
  <c r="E20"/>
  <c r="F59"/>
  <c r="J19"/>
  <c r="J14"/>
  <c r="J84"/>
  <c r="E7"/>
  <c r="E50"/>
  <c i="12" r="J39"/>
  <c r="J38"/>
  <c i="1" r="AY67"/>
  <c i="12" r="J37"/>
  <c i="1" r="AX67"/>
  <c i="12" r="BI206"/>
  <c r="BH206"/>
  <c r="BG206"/>
  <c r="BF206"/>
  <c r="T206"/>
  <c r="R206"/>
  <c r="P206"/>
  <c r="BI204"/>
  <c r="BH204"/>
  <c r="BG204"/>
  <c r="BF204"/>
  <c r="T204"/>
  <c r="R204"/>
  <c r="P204"/>
  <c r="BI180"/>
  <c r="BH180"/>
  <c r="BG180"/>
  <c r="BF180"/>
  <c r="T180"/>
  <c r="T179"/>
  <c r="R180"/>
  <c r="R179"/>
  <c r="P180"/>
  <c r="P179"/>
  <c r="BI163"/>
  <c r="BH163"/>
  <c r="BG163"/>
  <c r="BF163"/>
  <c r="T163"/>
  <c r="T162"/>
  <c r="R163"/>
  <c r="R162"/>
  <c r="P163"/>
  <c r="P162"/>
  <c r="BI146"/>
  <c r="BH146"/>
  <c r="BG146"/>
  <c r="BF146"/>
  <c r="T146"/>
  <c r="T145"/>
  <c r="R146"/>
  <c r="R145"/>
  <c r="P146"/>
  <c r="P145"/>
  <c r="BI140"/>
  <c r="BH140"/>
  <c r="BG140"/>
  <c r="BF140"/>
  <c r="T140"/>
  <c r="R140"/>
  <c r="P140"/>
  <c r="BI135"/>
  <c r="BH135"/>
  <c r="BG135"/>
  <c r="BF135"/>
  <c r="T135"/>
  <c r="R135"/>
  <c r="P135"/>
  <c r="BI119"/>
  <c r="BH119"/>
  <c r="BG119"/>
  <c r="BF119"/>
  <c r="T119"/>
  <c r="R119"/>
  <c r="P119"/>
  <c r="BI115"/>
  <c r="BH115"/>
  <c r="BG115"/>
  <c r="BF115"/>
  <c r="T115"/>
  <c r="R115"/>
  <c r="P115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59"/>
  <c r="J19"/>
  <c r="J14"/>
  <c r="J85"/>
  <c r="E7"/>
  <c r="E79"/>
  <c i="11" r="J39"/>
  <c r="J38"/>
  <c i="1" r="AY66"/>
  <c i="11" r="J37"/>
  <c i="1" r="AX66"/>
  <c i="11" r="BI104"/>
  <c r="BH104"/>
  <c r="BG104"/>
  <c r="BF104"/>
  <c r="T104"/>
  <c r="R104"/>
  <c r="P104"/>
  <c r="BI102"/>
  <c r="BH102"/>
  <c r="BG102"/>
  <c r="BF102"/>
  <c r="T102"/>
  <c r="R102"/>
  <c r="P102"/>
  <c r="BI97"/>
  <c r="BH97"/>
  <c r="BG97"/>
  <c r="BF97"/>
  <c r="T97"/>
  <c r="T96"/>
  <c r="R97"/>
  <c r="R96"/>
  <c r="P97"/>
  <c r="P96"/>
  <c r="BI92"/>
  <c r="BH92"/>
  <c r="BG92"/>
  <c r="BF92"/>
  <c r="T92"/>
  <c r="T91"/>
  <c r="R92"/>
  <c r="R91"/>
  <c r="P92"/>
  <c r="P91"/>
  <c r="J86"/>
  <c r="J85"/>
  <c r="F85"/>
  <c r="F83"/>
  <c r="E81"/>
  <c r="J59"/>
  <c r="J58"/>
  <c r="F58"/>
  <c r="F56"/>
  <c r="E54"/>
  <c r="J20"/>
  <c r="E20"/>
  <c r="F86"/>
  <c r="J19"/>
  <c r="J14"/>
  <c r="J83"/>
  <c r="E7"/>
  <c r="E77"/>
  <c i="10" r="T96"/>
  <c r="R96"/>
  <c r="P96"/>
  <c r="BK96"/>
  <c r="J96"/>
  <c r="J66"/>
  <c r="J39"/>
  <c r="J38"/>
  <c i="1" r="AY65"/>
  <c i="10" r="J37"/>
  <c i="1" r="AX65"/>
  <c i="10" r="BI109"/>
  <c r="BH109"/>
  <c r="BG109"/>
  <c r="BF109"/>
  <c r="T109"/>
  <c r="R109"/>
  <c r="P109"/>
  <c r="BI107"/>
  <c r="BH107"/>
  <c r="BG107"/>
  <c r="BF107"/>
  <c r="T107"/>
  <c r="R107"/>
  <c r="P107"/>
  <c r="BI97"/>
  <c r="BH97"/>
  <c r="BG97"/>
  <c r="BF97"/>
  <c r="T97"/>
  <c r="R97"/>
  <c r="P97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59"/>
  <c r="J19"/>
  <c r="J14"/>
  <c r="J56"/>
  <c r="E7"/>
  <c r="E50"/>
  <c i="9" r="J39"/>
  <c r="J38"/>
  <c i="1" r="AY64"/>
  <c i="9" r="J37"/>
  <c i="1" r="AX64"/>
  <c i="9" r="BI106"/>
  <c r="BH106"/>
  <c r="BG106"/>
  <c r="BF106"/>
  <c r="T106"/>
  <c r="R106"/>
  <c r="P106"/>
  <c r="BI104"/>
  <c r="BH104"/>
  <c r="BG104"/>
  <c r="BF104"/>
  <c r="T104"/>
  <c r="R104"/>
  <c r="P104"/>
  <c r="BI97"/>
  <c r="BH97"/>
  <c r="BG97"/>
  <c r="BF97"/>
  <c r="T97"/>
  <c r="T96"/>
  <c r="R97"/>
  <c r="R96"/>
  <c r="P97"/>
  <c r="P96"/>
  <c r="BI92"/>
  <c r="BH92"/>
  <c r="BG92"/>
  <c r="BF92"/>
  <c r="T92"/>
  <c r="T91"/>
  <c r="R92"/>
  <c r="R91"/>
  <c r="P92"/>
  <c r="P91"/>
  <c r="J86"/>
  <c r="J85"/>
  <c r="F85"/>
  <c r="F83"/>
  <c r="E81"/>
  <c r="J59"/>
  <c r="J58"/>
  <c r="F58"/>
  <c r="F56"/>
  <c r="E54"/>
  <c r="J20"/>
  <c r="E20"/>
  <c r="F59"/>
  <c r="J19"/>
  <c r="J14"/>
  <c r="J83"/>
  <c r="E7"/>
  <c r="E77"/>
  <c i="8" r="T96"/>
  <c r="R96"/>
  <c r="P96"/>
  <c r="BK96"/>
  <c r="J96"/>
  <c r="J66"/>
  <c r="J39"/>
  <c r="J38"/>
  <c i="1" r="AY63"/>
  <c i="8" r="J37"/>
  <c i="1" r="AX63"/>
  <c i="8" r="BI113"/>
  <c r="BH113"/>
  <c r="BG113"/>
  <c r="BF113"/>
  <c r="T113"/>
  <c r="R113"/>
  <c r="P113"/>
  <c r="BI111"/>
  <c r="BH111"/>
  <c r="BG111"/>
  <c r="BF111"/>
  <c r="T111"/>
  <c r="R111"/>
  <c r="P111"/>
  <c r="BI97"/>
  <c r="BH97"/>
  <c r="BG97"/>
  <c r="BF97"/>
  <c r="T97"/>
  <c r="R97"/>
  <c r="P97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86"/>
  <c r="J19"/>
  <c r="J14"/>
  <c r="J56"/>
  <c r="E7"/>
  <c r="E50"/>
  <c i="7" r="J39"/>
  <c r="J38"/>
  <c i="1" r="AY62"/>
  <c i="7" r="J37"/>
  <c i="1" r="AX62"/>
  <c i="7" r="BI144"/>
  <c r="BH144"/>
  <c r="BG144"/>
  <c r="BF144"/>
  <c r="T144"/>
  <c r="R144"/>
  <c r="P144"/>
  <c r="BI142"/>
  <c r="BH142"/>
  <c r="BG142"/>
  <c r="BF142"/>
  <c r="T142"/>
  <c r="R142"/>
  <c r="P142"/>
  <c r="BI137"/>
  <c r="BH137"/>
  <c r="BG137"/>
  <c r="BF137"/>
  <c r="T137"/>
  <c r="T136"/>
  <c r="R137"/>
  <c r="R136"/>
  <c r="P137"/>
  <c r="P136"/>
  <c r="BI131"/>
  <c r="BH131"/>
  <c r="BG131"/>
  <c r="BF131"/>
  <c r="T131"/>
  <c r="T130"/>
  <c r="R131"/>
  <c r="R130"/>
  <c r="P131"/>
  <c r="P130"/>
  <c r="BI125"/>
  <c r="BH125"/>
  <c r="BG125"/>
  <c r="BF125"/>
  <c r="T125"/>
  <c r="T124"/>
  <c r="R125"/>
  <c r="R124"/>
  <c r="P125"/>
  <c r="P124"/>
  <c r="BI118"/>
  <c r="BH118"/>
  <c r="BG118"/>
  <c r="BF118"/>
  <c r="T118"/>
  <c r="R118"/>
  <c r="P118"/>
  <c r="BI113"/>
  <c r="BH113"/>
  <c r="BG113"/>
  <c r="BF113"/>
  <c r="T113"/>
  <c r="R113"/>
  <c r="P113"/>
  <c r="BI110"/>
  <c r="BH110"/>
  <c r="BG110"/>
  <c r="BF110"/>
  <c r="T110"/>
  <c r="R110"/>
  <c r="P110"/>
  <c r="BI105"/>
  <c r="BH105"/>
  <c r="BG105"/>
  <c r="BF105"/>
  <c r="T105"/>
  <c r="R105"/>
  <c r="P105"/>
  <c r="BI102"/>
  <c r="BH102"/>
  <c r="BG102"/>
  <c r="BF102"/>
  <c r="T102"/>
  <c r="R102"/>
  <c r="P102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59"/>
  <c r="J19"/>
  <c r="J14"/>
  <c r="J85"/>
  <c r="E7"/>
  <c r="E79"/>
  <c i="6" r="J39"/>
  <c r="J38"/>
  <c i="1" r="AY61"/>
  <c i="6" r="J37"/>
  <c i="1" r="AX61"/>
  <c i="6" r="BI211"/>
  <c r="BH211"/>
  <c r="BG211"/>
  <c r="BF211"/>
  <c r="T211"/>
  <c r="R211"/>
  <c r="P211"/>
  <c r="BI209"/>
  <c r="BH209"/>
  <c r="BG209"/>
  <c r="BF209"/>
  <c r="T209"/>
  <c r="R209"/>
  <c r="P209"/>
  <c r="BI203"/>
  <c r="BH203"/>
  <c r="BG203"/>
  <c r="BF203"/>
  <c r="T203"/>
  <c r="R203"/>
  <c r="P203"/>
  <c r="BI193"/>
  <c r="BH193"/>
  <c r="BG193"/>
  <c r="BF193"/>
  <c r="T193"/>
  <c r="R193"/>
  <c r="P193"/>
  <c r="BI183"/>
  <c r="BH183"/>
  <c r="BG183"/>
  <c r="BF183"/>
  <c r="T183"/>
  <c r="R183"/>
  <c r="P183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7"/>
  <c r="BH157"/>
  <c r="BG157"/>
  <c r="BF157"/>
  <c r="T157"/>
  <c r="R157"/>
  <c r="P157"/>
  <c r="BI151"/>
  <c r="BH151"/>
  <c r="BG151"/>
  <c r="BF151"/>
  <c r="T151"/>
  <c r="T150"/>
  <c r="R151"/>
  <c r="R150"/>
  <c r="P151"/>
  <c r="P150"/>
  <c r="BI145"/>
  <c r="BH145"/>
  <c r="BG145"/>
  <c r="BF145"/>
  <c r="T145"/>
  <c r="R145"/>
  <c r="P145"/>
  <c r="BI137"/>
  <c r="BH137"/>
  <c r="BG137"/>
  <c r="BF137"/>
  <c r="T137"/>
  <c r="R137"/>
  <c r="P137"/>
  <c r="BI126"/>
  <c r="BH126"/>
  <c r="BG126"/>
  <c r="BF126"/>
  <c r="T126"/>
  <c r="R126"/>
  <c r="P126"/>
  <c r="BI120"/>
  <c r="BH120"/>
  <c r="BG120"/>
  <c r="BF120"/>
  <c r="T120"/>
  <c r="R120"/>
  <c r="P120"/>
  <c r="BI117"/>
  <c r="BH117"/>
  <c r="BG117"/>
  <c r="BF117"/>
  <c r="T117"/>
  <c r="R117"/>
  <c r="P117"/>
  <c r="BI112"/>
  <c r="BH112"/>
  <c r="BG112"/>
  <c r="BF112"/>
  <c r="T112"/>
  <c r="R112"/>
  <c r="P112"/>
  <c r="BI109"/>
  <c r="BH109"/>
  <c r="BG109"/>
  <c r="BF109"/>
  <c r="T109"/>
  <c r="R109"/>
  <c r="P109"/>
  <c r="BI98"/>
  <c r="BH98"/>
  <c r="BG98"/>
  <c r="BF98"/>
  <c r="T98"/>
  <c r="R98"/>
  <c r="P98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88"/>
  <c r="J19"/>
  <c r="J14"/>
  <c r="J56"/>
  <c r="E7"/>
  <c r="E79"/>
  <c i="5" r="J39"/>
  <c r="J38"/>
  <c i="1" r="AY60"/>
  <c i="5" r="J37"/>
  <c i="1" r="AX60"/>
  <c i="5" r="BI183"/>
  <c r="BH183"/>
  <c r="BG183"/>
  <c r="BF183"/>
  <c r="T183"/>
  <c r="R183"/>
  <c r="P183"/>
  <c r="BI181"/>
  <c r="BH181"/>
  <c r="BG181"/>
  <c r="BF181"/>
  <c r="T181"/>
  <c r="R181"/>
  <c r="P181"/>
  <c r="BI169"/>
  <c r="BH169"/>
  <c r="BG169"/>
  <c r="BF169"/>
  <c r="T169"/>
  <c r="R169"/>
  <c r="P169"/>
  <c r="BI158"/>
  <c r="BH158"/>
  <c r="BG158"/>
  <c r="BF158"/>
  <c r="T158"/>
  <c r="R158"/>
  <c r="P158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39"/>
  <c r="BH139"/>
  <c r="BG139"/>
  <c r="BF139"/>
  <c r="T139"/>
  <c r="R139"/>
  <c r="P139"/>
  <c r="BI134"/>
  <c r="BH134"/>
  <c r="BG134"/>
  <c r="BF134"/>
  <c r="T134"/>
  <c r="R134"/>
  <c r="P134"/>
  <c r="BI124"/>
  <c r="BH124"/>
  <c r="BG124"/>
  <c r="BF124"/>
  <c r="T124"/>
  <c r="R124"/>
  <c r="P124"/>
  <c r="BI118"/>
  <c r="BH118"/>
  <c r="BG118"/>
  <c r="BF118"/>
  <c r="T118"/>
  <c r="R118"/>
  <c r="P118"/>
  <c r="BI115"/>
  <c r="BH115"/>
  <c r="BG115"/>
  <c r="BF115"/>
  <c r="T115"/>
  <c r="R115"/>
  <c r="P115"/>
  <c r="BI110"/>
  <c r="BH110"/>
  <c r="BG110"/>
  <c r="BF110"/>
  <c r="T110"/>
  <c r="R110"/>
  <c r="P110"/>
  <c r="BI107"/>
  <c r="BH107"/>
  <c r="BG107"/>
  <c r="BF107"/>
  <c r="T107"/>
  <c r="R107"/>
  <c r="P107"/>
  <c r="BI97"/>
  <c r="BH97"/>
  <c r="BG97"/>
  <c r="BF97"/>
  <c r="T97"/>
  <c r="R97"/>
  <c r="P97"/>
  <c r="BI93"/>
  <c r="BH93"/>
  <c r="BG93"/>
  <c r="BF93"/>
  <c r="T93"/>
  <c r="R93"/>
  <c r="P93"/>
  <c r="J87"/>
  <c r="J86"/>
  <c r="F86"/>
  <c r="F84"/>
  <c r="E82"/>
  <c r="J59"/>
  <c r="J58"/>
  <c r="F58"/>
  <c r="F56"/>
  <c r="E54"/>
  <c r="J20"/>
  <c r="E20"/>
  <c r="F87"/>
  <c r="J19"/>
  <c r="J14"/>
  <c r="J56"/>
  <c r="E7"/>
  <c r="E50"/>
  <c i="4" r="J37"/>
  <c r="J36"/>
  <c i="1" r="AY58"/>
  <c i="4" r="J35"/>
  <c i="1" r="AX58"/>
  <c i="4" r="BI86"/>
  <c r="BH86"/>
  <c r="BG86"/>
  <c r="BF86"/>
  <c r="T86"/>
  <c r="R86"/>
  <c r="P86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3" r="J39"/>
  <c r="J38"/>
  <c i="1" r="AY57"/>
  <c i="3" r="J37"/>
  <c i="1" r="AX57"/>
  <c i="3" r="BI128"/>
  <c r="BH128"/>
  <c r="BG128"/>
  <c r="BF128"/>
  <c r="T128"/>
  <c r="R128"/>
  <c r="P128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07"/>
  <c r="BH107"/>
  <c r="BG107"/>
  <c r="BF107"/>
  <c r="T107"/>
  <c r="R107"/>
  <c r="P107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2" r="J39"/>
  <c r="J38"/>
  <c i="1" r="AY56"/>
  <c i="2" r="J37"/>
  <c i="1" r="AX56"/>
  <c i="2" r="BI271"/>
  <c r="BH271"/>
  <c r="BG271"/>
  <c r="BF271"/>
  <c r="T271"/>
  <c r="R271"/>
  <c r="P271"/>
  <c r="BI269"/>
  <c r="BH269"/>
  <c r="BG269"/>
  <c r="BF269"/>
  <c r="T269"/>
  <c r="R269"/>
  <c r="P269"/>
  <c r="BI264"/>
  <c r="BH264"/>
  <c r="BG264"/>
  <c r="BF264"/>
  <c r="T264"/>
  <c r="R264"/>
  <c r="P264"/>
  <c r="BI257"/>
  <c r="BH257"/>
  <c r="BG257"/>
  <c r="BF257"/>
  <c r="T257"/>
  <c r="R257"/>
  <c r="P257"/>
  <c r="BI253"/>
  <c r="BH253"/>
  <c r="BG253"/>
  <c r="BF253"/>
  <c r="T253"/>
  <c r="R253"/>
  <c r="P253"/>
  <c r="BI248"/>
  <c r="BH248"/>
  <c r="BG248"/>
  <c r="BF248"/>
  <c r="T248"/>
  <c r="R248"/>
  <c r="P248"/>
  <c r="BI247"/>
  <c r="BH247"/>
  <c r="BG247"/>
  <c r="BF247"/>
  <c r="T247"/>
  <c r="R247"/>
  <c r="P247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4"/>
  <c r="BH234"/>
  <c r="BG234"/>
  <c r="BF234"/>
  <c r="T234"/>
  <c r="R234"/>
  <c r="P234"/>
  <c r="BI229"/>
  <c r="BH229"/>
  <c r="BG229"/>
  <c r="BF229"/>
  <c r="T229"/>
  <c r="R229"/>
  <c r="P229"/>
  <c r="BI220"/>
  <c r="BH220"/>
  <c r="BG220"/>
  <c r="BF220"/>
  <c r="T220"/>
  <c r="R220"/>
  <c r="P220"/>
  <c r="BI215"/>
  <c r="BH215"/>
  <c r="BG215"/>
  <c r="BF215"/>
  <c r="T215"/>
  <c r="R215"/>
  <c r="P215"/>
  <c r="BI210"/>
  <c r="BH210"/>
  <c r="BG210"/>
  <c r="BF210"/>
  <c r="T210"/>
  <c r="R210"/>
  <c r="P210"/>
  <c r="BI201"/>
  <c r="BH201"/>
  <c r="BG201"/>
  <c r="BF201"/>
  <c r="T201"/>
  <c r="R201"/>
  <c r="P201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1"/>
  <c r="BH181"/>
  <c r="BG181"/>
  <c r="BF181"/>
  <c r="T181"/>
  <c r="R181"/>
  <c r="P181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2"/>
  <c r="BH132"/>
  <c r="BG132"/>
  <c r="BF132"/>
  <c r="T132"/>
  <c r="R132"/>
  <c r="P132"/>
  <c r="BI129"/>
  <c r="BH129"/>
  <c r="BG129"/>
  <c r="BF129"/>
  <c r="T129"/>
  <c r="R129"/>
  <c r="P129"/>
  <c r="BI122"/>
  <c r="BH122"/>
  <c r="BG122"/>
  <c r="BF122"/>
  <c r="T122"/>
  <c r="R122"/>
  <c r="P122"/>
  <c r="BI119"/>
  <c r="BH119"/>
  <c r="BG119"/>
  <c r="BF119"/>
  <c r="T119"/>
  <c r="R119"/>
  <c r="P119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3"/>
  <c r="BH93"/>
  <c r="BG93"/>
  <c r="BF93"/>
  <c r="T93"/>
  <c r="R93"/>
  <c r="P93"/>
  <c r="J87"/>
  <c r="J86"/>
  <c r="F86"/>
  <c r="F84"/>
  <c r="E82"/>
  <c r="J59"/>
  <c r="J58"/>
  <c r="F58"/>
  <c r="F56"/>
  <c r="E54"/>
  <c r="J20"/>
  <c r="E20"/>
  <c r="F59"/>
  <c r="J19"/>
  <c r="J14"/>
  <c r="J84"/>
  <c r="E7"/>
  <c r="E50"/>
  <c i="1" r="L50"/>
  <c r="AM50"/>
  <c r="AM49"/>
  <c r="L49"/>
  <c r="AM47"/>
  <c r="L47"/>
  <c r="L45"/>
  <c r="L44"/>
  <c i="2" r="BK122"/>
  <c i="3" r="J107"/>
  <c i="4" r="J86"/>
  <c i="5" r="BK97"/>
  <c r="BK145"/>
  <c i="6" r="BK112"/>
  <c r="BK203"/>
  <c r="BK173"/>
  <c i="7" r="J102"/>
  <c i="8" r="J36"/>
  <c i="2" r="J234"/>
  <c r="BK99"/>
  <c r="BK238"/>
  <c r="BK143"/>
  <c r="J129"/>
  <c i="3" r="BK114"/>
  <c i="4" r="J84"/>
  <c i="5" r="BK124"/>
  <c r="J181"/>
  <c i="6" r="J98"/>
  <c r="BK211"/>
  <c i="7" r="BK144"/>
  <c r="BK102"/>
  <c i="9" r="J104"/>
  <c i="10" r="BK92"/>
  <c i="12" r="BK115"/>
  <c i="13" r="BK128"/>
  <c i="14" r="J92"/>
  <c i="2" r="BK234"/>
  <c r="J241"/>
  <c r="BK139"/>
  <c r="J264"/>
  <c r="J187"/>
  <c r="J147"/>
  <c i="3" r="BK91"/>
  <c r="J99"/>
  <c i="5" r="J153"/>
  <c r="J93"/>
  <c i="6" r="BK145"/>
  <c r="BK209"/>
  <c i="7" r="BK131"/>
  <c r="J113"/>
  <c i="9" r="BK106"/>
  <c i="10" r="BK107"/>
  <c i="11" r="J92"/>
  <c i="12" r="J204"/>
  <c i="14" r="J112"/>
  <c i="2" r="BK247"/>
  <c r="J238"/>
  <c i="1" r="AS55"/>
  <c i="2" r="BK107"/>
  <c i="3" r="J128"/>
  <c r="J93"/>
  <c r="BK93"/>
  <c i="5" r="BK107"/>
  <c r="J134"/>
  <c i="6" r="J203"/>
  <c r="J183"/>
  <c r="J117"/>
  <c i="7" r="J137"/>
  <c i="8" r="J111"/>
  <c i="10" r="J92"/>
  <c i="12" r="J146"/>
  <c r="J180"/>
  <c i="13" r="J120"/>
  <c i="14" r="BK112"/>
  <c i="2" r="J139"/>
  <c i="3" r="BK124"/>
  <c r="BK107"/>
  <c i="4" r="BK84"/>
  <c i="5" r="BK157"/>
  <c r="J118"/>
  <c i="6" r="BK193"/>
  <c r="BK166"/>
  <c i="7" r="J142"/>
  <c r="BK105"/>
  <c i="11" r="BK104"/>
  <c i="12" r="J206"/>
  <c r="BK94"/>
  <c i="13" r="J124"/>
  <c r="J101"/>
  <c i="15" r="J96"/>
  <c i="2" r="J151"/>
  <c r="BK210"/>
  <c r="J269"/>
  <c r="BK220"/>
  <c r="BK119"/>
  <c i="1" r="AS59"/>
  <c i="5" r="BK118"/>
  <c i="6" r="J151"/>
  <c r="BK109"/>
  <c r="BK183"/>
  <c i="7" r="J94"/>
  <c i="8" r="J92"/>
  <c i="10" r="BK97"/>
  <c i="12" r="BK206"/>
  <c r="BK140"/>
  <c i="13" r="J133"/>
  <c i="15" r="J98"/>
  <c i="2" r="BK264"/>
  <c r="BK187"/>
  <c r="BK269"/>
  <c r="J215"/>
  <c r="BK132"/>
  <c i="3" r="BK102"/>
  <c r="J124"/>
  <c i="5" r="BK115"/>
  <c r="BK153"/>
  <c i="6" r="BK94"/>
  <c r="BK98"/>
  <c r="J166"/>
  <c i="7" r="BK113"/>
  <c i="8" r="J113"/>
  <c i="9" r="BK92"/>
  <c i="11" r="BK102"/>
  <c i="12" r="J140"/>
  <c i="14" r="J110"/>
  <c i="15" r="J91"/>
  <c i="2" r="BK253"/>
  <c r="J143"/>
  <c r="BK229"/>
  <c r="J190"/>
  <c r="BK248"/>
  <c i="3" r="BK119"/>
  <c r="J90"/>
  <c i="5" r="BK139"/>
  <c r="J183"/>
  <c i="6" r="BK162"/>
  <c r="BK120"/>
  <c r="J209"/>
  <c i="7" r="BK137"/>
  <c r="BK94"/>
  <c i="9" r="J97"/>
  <c i="10" r="J107"/>
  <c i="12" r="J94"/>
  <c r="BK119"/>
  <c i="13" r="J112"/>
  <c i="15" r="BK91"/>
  <c i="2" r="J99"/>
  <c i="3" r="BK95"/>
  <c r="BK97"/>
  <c i="5" r="BK158"/>
  <c r="BK110"/>
  <c r="J97"/>
  <c i="6" r="J145"/>
  <c r="J193"/>
  <c i="7" r="J131"/>
  <c i="8" r="BK111"/>
  <c i="11" r="BK97"/>
  <c i="12" r="BK180"/>
  <c i="13" r="BK133"/>
  <c r="BK112"/>
  <c i="14" r="BK98"/>
  <c i="2" r="BK241"/>
  <c r="J257"/>
  <c r="J181"/>
  <c r="BK257"/>
  <c r="BK181"/>
  <c r="J93"/>
  <c i="3" r="J97"/>
  <c r="J91"/>
  <c i="5" r="BK183"/>
  <c r="BK93"/>
  <c r="J115"/>
  <c i="6" r="J157"/>
  <c r="J173"/>
  <c r="J162"/>
  <c i="7" r="BK118"/>
  <c i="8" r="BK92"/>
  <c i="10" r="BK109"/>
  <c i="12" r="J163"/>
  <c i="13" r="BK120"/>
  <c r="BK93"/>
  <c i="15" r="BK98"/>
  <c i="2" r="J253"/>
  <c r="BK103"/>
  <c r="J201"/>
  <c r="J103"/>
  <c i="1" r="AS68"/>
  <c i="5" r="J169"/>
  <c r="J110"/>
  <c i="6" r="J170"/>
  <c r="BK170"/>
  <c r="J112"/>
  <c i="7" r="J144"/>
  <c i="8" r="BK113"/>
  <c i="11" r="J104"/>
  <c i="12" r="BK204"/>
  <c i="13" r="J93"/>
  <c i="14" r="J105"/>
  <c i="2" r="BK190"/>
  <c r="J229"/>
  <c r="BK111"/>
  <c r="J210"/>
  <c r="J122"/>
  <c r="J107"/>
  <c i="3" r="J102"/>
  <c i="4" r="BK86"/>
  <c i="5" r="J158"/>
  <c r="J157"/>
  <c i="6" r="BK126"/>
  <c r="J94"/>
  <c r="J177"/>
  <c i="7" r="J105"/>
  <c i="8" r="J97"/>
  <c i="9" r="BK97"/>
  <c i="11" r="BK92"/>
  <c i="12" r="J135"/>
  <c i="13" r="BK97"/>
  <c i="14" r="BK110"/>
  <c i="2" r="J111"/>
  <c i="3" r="J95"/>
  <c r="J119"/>
  <c i="5" r="BK134"/>
  <c r="BK169"/>
  <c i="6" r="BK157"/>
  <c r="BK117"/>
  <c r="J137"/>
  <c i="7" r="J125"/>
  <c i="10" r="J97"/>
  <c i="12" r="BK135"/>
  <c r="BK163"/>
  <c i="13" r="J128"/>
  <c i="14" r="J98"/>
  <c i="2" r="BK215"/>
  <c r="BK243"/>
  <c r="BK129"/>
  <c r="J271"/>
  <c r="BK194"/>
  <c r="J248"/>
  <c i="3" r="BK99"/>
  <c r="J114"/>
  <c i="5" r="J149"/>
  <c r="BK149"/>
  <c r="J139"/>
  <c i="6" r="BK137"/>
  <c r="J109"/>
  <c i="7" r="J118"/>
  <c i="8" r="BK97"/>
  <c i="9" r="BK104"/>
  <c i="11" r="J102"/>
  <c i="12" r="J115"/>
  <c i="13" r="J97"/>
  <c i="14" r="BK92"/>
  <c i="2" r="BK201"/>
  <c r="J220"/>
  <c r="BK93"/>
  <c r="J243"/>
  <c r="BK151"/>
  <c r="J119"/>
  <c i="3" r="BK128"/>
  <c r="J100"/>
  <c i="5" r="J124"/>
  <c i="6" r="BK177"/>
  <c r="J126"/>
  <c r="J211"/>
  <c i="7" r="BK142"/>
  <c r="J110"/>
  <c i="9" r="J92"/>
  <c i="10" r="J109"/>
  <c i="12" r="J119"/>
  <c i="13" r="BK124"/>
  <c i="15" r="BK96"/>
  <c i="2" r="BK271"/>
  <c r="J194"/>
  <c r="J247"/>
  <c r="BK147"/>
  <c r="J132"/>
  <c i="3" r="BK100"/>
  <c r="BK90"/>
  <c i="5" r="BK181"/>
  <c r="J145"/>
  <c r="J107"/>
  <c i="6" r="BK151"/>
  <c r="J120"/>
  <c i="7" r="BK125"/>
  <c r="BK110"/>
  <c i="9" r="J106"/>
  <c i="11" r="J97"/>
  <c i="12" r="BK146"/>
  <c i="13" r="BK101"/>
  <c i="14" r="BK105"/>
  <c i="3" l="1" r="R101"/>
  <c i="13" r="R111"/>
  <c i="3" r="P101"/>
  <c i="13" r="P111"/>
  <c i="3" r="T101"/>
  <c i="13" r="T111"/>
  <c i="2" r="R92"/>
  <c r="R233"/>
  <c r="R200"/>
  <c r="P268"/>
  <c i="3" r="BK113"/>
  <c r="J113"/>
  <c r="J66"/>
  <c i="4" r="R83"/>
  <c r="R82"/>
  <c r="R81"/>
  <c i="5" r="T92"/>
  <c r="T133"/>
  <c r="T144"/>
  <c r="T180"/>
  <c i="6" r="T156"/>
  <c r="T208"/>
  <c i="7" r="R93"/>
  <c r="P141"/>
  <c i="8" r="R91"/>
  <c r="P110"/>
  <c i="9" r="T103"/>
  <c r="T90"/>
  <c r="T89"/>
  <c i="10" r="P91"/>
  <c r="P106"/>
  <c i="11" r="T101"/>
  <c r="T90"/>
  <c r="T89"/>
  <c i="12" r="BK93"/>
  <c r="J93"/>
  <c r="J65"/>
  <c r="BK203"/>
  <c r="J203"/>
  <c r="J69"/>
  <c i="13" r="BK92"/>
  <c r="BK123"/>
  <c r="J123"/>
  <c r="J67"/>
  <c i="3" r="R113"/>
  <c r="R89"/>
  <c r="R88"/>
  <c i="4" r="BK83"/>
  <c r="J83"/>
  <c r="J61"/>
  <c i="5" r="R92"/>
  <c r="BK133"/>
  <c r="J133"/>
  <c r="J66"/>
  <c r="BK144"/>
  <c r="J144"/>
  <c r="J67"/>
  <c r="BK180"/>
  <c r="J180"/>
  <c r="J68"/>
  <c i="6" r="T93"/>
  <c r="R136"/>
  <c r="BK156"/>
  <c r="J156"/>
  <c r="J68"/>
  <c r="BK208"/>
  <c r="J208"/>
  <c r="J69"/>
  <c i="7" r="P93"/>
  <c r="P92"/>
  <c r="P91"/>
  <c i="1" r="AU62"/>
  <c i="7" r="R141"/>
  <c i="8" r="BK91"/>
  <c r="J91"/>
  <c r="J65"/>
  <c r="R110"/>
  <c i="9" r="P103"/>
  <c r="P90"/>
  <c r="P89"/>
  <c i="1" r="AU64"/>
  <c i="10" r="R91"/>
  <c r="R106"/>
  <c i="11" r="P101"/>
  <c r="P90"/>
  <c r="P89"/>
  <c i="1" r="AU66"/>
  <c i="12" r="P93"/>
  <c r="P92"/>
  <c r="P91"/>
  <c i="1" r="AU67"/>
  <c i="12" r="P203"/>
  <c i="13" r="T92"/>
  <c r="T91"/>
  <c r="T90"/>
  <c r="T123"/>
  <c i="14" r="BK97"/>
  <c r="J97"/>
  <c r="J66"/>
  <c r="T97"/>
  <c r="R109"/>
  <c i="2" r="BK92"/>
  <c r="J92"/>
  <c r="J65"/>
  <c r="P92"/>
  <c r="BK233"/>
  <c r="J233"/>
  <c r="J67"/>
  <c r="T233"/>
  <c r="T200"/>
  <c r="R268"/>
  <c i="3" r="T113"/>
  <c r="T89"/>
  <c r="T88"/>
  <c i="4" r="T83"/>
  <c r="T82"/>
  <c r="T81"/>
  <c i="5" r="P92"/>
  <c r="P133"/>
  <c r="P144"/>
  <c r="R180"/>
  <c i="6" r="BK93"/>
  <c r="J93"/>
  <c r="J65"/>
  <c r="R93"/>
  <c r="P136"/>
  <c r="P156"/>
  <c r="P208"/>
  <c i="7" r="BK93"/>
  <c r="J93"/>
  <c r="J65"/>
  <c r="BK141"/>
  <c r="J141"/>
  <c r="J69"/>
  <c i="8" r="T91"/>
  <c r="T110"/>
  <c i="9" r="R103"/>
  <c r="R90"/>
  <c r="R89"/>
  <c i="10" r="BK106"/>
  <c r="J106"/>
  <c r="J67"/>
  <c i="11" r="BK101"/>
  <c r="J101"/>
  <c r="J67"/>
  <c i="12" r="T93"/>
  <c r="R203"/>
  <c i="13" r="P92"/>
  <c r="P91"/>
  <c r="P90"/>
  <c i="1" r="AU69"/>
  <c i="13" r="P123"/>
  <c i="14" r="R97"/>
  <c r="R90"/>
  <c r="R89"/>
  <c r="T109"/>
  <c i="2" r="T92"/>
  <c r="P233"/>
  <c r="P200"/>
  <c r="BK268"/>
  <c r="J268"/>
  <c r="J68"/>
  <c r="T268"/>
  <c i="3" r="P113"/>
  <c r="P89"/>
  <c r="P88"/>
  <c i="1" r="AU57"/>
  <c i="4" r="P83"/>
  <c r="P82"/>
  <c r="P81"/>
  <c i="1" r="AU58"/>
  <c i="5" r="BK92"/>
  <c r="BK91"/>
  <c r="BK90"/>
  <c r="J90"/>
  <c r="R133"/>
  <c r="R144"/>
  <c r="P180"/>
  <c i="6" r="P93"/>
  <c r="P92"/>
  <c r="P91"/>
  <c i="1" r="AU61"/>
  <c i="6" r="BK136"/>
  <c r="J136"/>
  <c r="J66"/>
  <c r="T136"/>
  <c r="R156"/>
  <c r="R208"/>
  <c i="7" r="T93"/>
  <c r="T92"/>
  <c r="T91"/>
  <c r="T141"/>
  <c i="8" r="P91"/>
  <c r="P90"/>
  <c r="P89"/>
  <c i="1" r="AU63"/>
  <c i="8" r="BK110"/>
  <c r="J110"/>
  <c r="J67"/>
  <c i="9" r="BK103"/>
  <c r="J103"/>
  <c r="J67"/>
  <c i="10" r="T91"/>
  <c r="T106"/>
  <c i="11" r="R101"/>
  <c r="R90"/>
  <c r="R89"/>
  <c i="12" r="R93"/>
  <c r="R92"/>
  <c r="R91"/>
  <c r="T203"/>
  <c i="13" r="R92"/>
  <c r="R91"/>
  <c r="R90"/>
  <c r="R123"/>
  <c i="14" r="P97"/>
  <c r="BK109"/>
  <c r="J109"/>
  <c r="J67"/>
  <c r="P109"/>
  <c i="15" r="BK95"/>
  <c r="J95"/>
  <c r="J66"/>
  <c r="P95"/>
  <c r="P89"/>
  <c r="P88"/>
  <c i="1" r="AU71"/>
  <c i="15" r="R95"/>
  <c r="R89"/>
  <c r="R88"/>
  <c r="T95"/>
  <c r="T89"/>
  <c r="T88"/>
  <c i="12" r="BK145"/>
  <c r="J145"/>
  <c r="J66"/>
  <c r="BK162"/>
  <c r="J162"/>
  <c r="J67"/>
  <c r="BK179"/>
  <c r="J179"/>
  <c r="J68"/>
  <c i="13" r="BK111"/>
  <c r="J111"/>
  <c r="J66"/>
  <c r="BK132"/>
  <c r="J132"/>
  <c r="J68"/>
  <c i="3" r="BK101"/>
  <c r="J101"/>
  <c r="J65"/>
  <c i="14" r="BK91"/>
  <c r="J91"/>
  <c r="J65"/>
  <c i="6" r="BK150"/>
  <c r="J150"/>
  <c r="J67"/>
  <c i="7" r="BK124"/>
  <c r="J124"/>
  <c r="J66"/>
  <c r="BK130"/>
  <c r="J130"/>
  <c r="J67"/>
  <c r="BK136"/>
  <c r="J136"/>
  <c r="J68"/>
  <c i="11" r="BK96"/>
  <c r="J96"/>
  <c r="J66"/>
  <c i="2" r="BK200"/>
  <c r="J200"/>
  <c r="J66"/>
  <c i="9" r="BK91"/>
  <c r="J91"/>
  <c r="J65"/>
  <c r="BK96"/>
  <c r="J96"/>
  <c r="J66"/>
  <c i="10" r="BK91"/>
  <c r="BK90"/>
  <c r="BK89"/>
  <c r="J89"/>
  <c r="J63"/>
  <c i="11" r="BK91"/>
  <c r="BK90"/>
  <c r="J90"/>
  <c r="J64"/>
  <c i="15" r="BK90"/>
  <c r="J90"/>
  <c r="J65"/>
  <c r="F59"/>
  <c r="BE96"/>
  <c r="BE98"/>
  <c r="E76"/>
  <c r="BE91"/>
  <c i="14" r="BK90"/>
  <c r="J90"/>
  <c r="J64"/>
  <c i="15" r="J56"/>
  <c i="13" r="J92"/>
  <c r="J65"/>
  <c i="14" r="J56"/>
  <c r="F59"/>
  <c r="BE92"/>
  <c r="BE110"/>
  <c r="E77"/>
  <c r="BE105"/>
  <c r="BE98"/>
  <c r="BE112"/>
  <c i="12" r="BK92"/>
  <c r="J92"/>
  <c r="J64"/>
  <c i="13" r="E78"/>
  <c r="BE97"/>
  <c r="BE124"/>
  <c r="BE128"/>
  <c r="J56"/>
  <c r="F87"/>
  <c r="BE101"/>
  <c r="BE112"/>
  <c r="BE120"/>
  <c r="BE93"/>
  <c r="BE133"/>
  <c i="11" r="BK89"/>
  <c r="J89"/>
  <c r="J63"/>
  <c i="12" r="F88"/>
  <c r="BE94"/>
  <c r="BE146"/>
  <c r="BE204"/>
  <c i="11" r="J91"/>
  <c r="J65"/>
  <c i="12" r="E50"/>
  <c r="BE115"/>
  <c r="BE119"/>
  <c r="BE135"/>
  <c r="BE140"/>
  <c r="J56"/>
  <c r="BE163"/>
  <c r="BE180"/>
  <c r="BE206"/>
  <c i="10" r="J90"/>
  <c r="J64"/>
  <c i="11" r="E50"/>
  <c r="BE104"/>
  <c i="10" r="J91"/>
  <c r="J65"/>
  <c i="11" r="F59"/>
  <c r="BE102"/>
  <c r="BE92"/>
  <c r="BE97"/>
  <c r="J56"/>
  <c i="10" r="E77"/>
  <c r="F86"/>
  <c r="BE97"/>
  <c r="BE107"/>
  <c r="J83"/>
  <c r="BE92"/>
  <c r="BE109"/>
  <c i="9" r="J56"/>
  <c r="F86"/>
  <c r="E50"/>
  <c r="BE104"/>
  <c r="BE97"/>
  <c r="BE92"/>
  <c r="BE106"/>
  <c i="8" r="E77"/>
  <c r="BE111"/>
  <c r="BE113"/>
  <c i="7" r="BK92"/>
  <c r="BK91"/>
  <c r="J91"/>
  <c r="J63"/>
  <c i="8" r="F59"/>
  <c r="J83"/>
  <c r="BE92"/>
  <c r="BE97"/>
  <c i="1" r="AW63"/>
  <c i="7" r="E50"/>
  <c r="J56"/>
  <c r="F88"/>
  <c r="BE102"/>
  <c i="6" r="BK92"/>
  <c r="J92"/>
  <c r="J64"/>
  <c i="7" r="BE118"/>
  <c r="BE137"/>
  <c r="BE142"/>
  <c r="BE113"/>
  <c r="BE125"/>
  <c r="BE131"/>
  <c r="BE144"/>
  <c r="BE94"/>
  <c r="BE105"/>
  <c r="BE110"/>
  <c i="5" r="J63"/>
  <c r="J91"/>
  <c r="J64"/>
  <c i="6" r="E50"/>
  <c r="F59"/>
  <c r="J85"/>
  <c r="BE98"/>
  <c r="BE112"/>
  <c r="BE120"/>
  <c r="BE145"/>
  <c r="BE151"/>
  <c r="BE157"/>
  <c r="BE94"/>
  <c r="BE126"/>
  <c r="BE137"/>
  <c r="BE183"/>
  <c r="BE211"/>
  <c i="5" r="J92"/>
  <c r="J65"/>
  <c i="6" r="BE109"/>
  <c r="BE162"/>
  <c r="BE170"/>
  <c r="BE173"/>
  <c r="BE177"/>
  <c r="BE209"/>
  <c r="BE117"/>
  <c r="BE166"/>
  <c r="BE193"/>
  <c r="BE203"/>
  <c i="5" r="E78"/>
  <c r="BE93"/>
  <c r="BE97"/>
  <c r="BE110"/>
  <c r="BE134"/>
  <c r="BE158"/>
  <c r="J84"/>
  <c r="BE183"/>
  <c r="F59"/>
  <c r="BE115"/>
  <c r="BE124"/>
  <c r="BE139"/>
  <c r="BE145"/>
  <c r="BE153"/>
  <c r="BE181"/>
  <c r="BE107"/>
  <c r="BE118"/>
  <c r="BE149"/>
  <c r="BE157"/>
  <c r="BE169"/>
  <c i="4" r="E48"/>
  <c r="J52"/>
  <c r="BE86"/>
  <c r="F55"/>
  <c r="BE84"/>
  <c i="2" r="R91"/>
  <c r="R90"/>
  <c i="3" r="E50"/>
  <c r="J56"/>
  <c r="BE90"/>
  <c r="BE97"/>
  <c r="BE102"/>
  <c r="BE124"/>
  <c r="BE93"/>
  <c r="BE99"/>
  <c r="F59"/>
  <c r="BE91"/>
  <c r="BE95"/>
  <c r="BE100"/>
  <c r="BE107"/>
  <c r="BE114"/>
  <c r="BE119"/>
  <c r="BE128"/>
  <c i="2" r="J56"/>
  <c r="E78"/>
  <c r="BE93"/>
  <c r="BE119"/>
  <c r="BE247"/>
  <c r="BE271"/>
  <c r="F87"/>
  <c r="BE99"/>
  <c r="BE103"/>
  <c r="BE107"/>
  <c r="BE111"/>
  <c r="BE139"/>
  <c r="BE143"/>
  <c r="BE147"/>
  <c r="BE151"/>
  <c r="BE187"/>
  <c r="BE190"/>
  <c r="BE194"/>
  <c r="BE210"/>
  <c r="BE215"/>
  <c r="BE220"/>
  <c r="BE229"/>
  <c r="BE234"/>
  <c r="BE241"/>
  <c r="BE253"/>
  <c r="BE264"/>
  <c r="BE269"/>
  <c r="BE122"/>
  <c r="BE129"/>
  <c r="BE132"/>
  <c r="BE181"/>
  <c r="BE201"/>
  <c r="BE257"/>
  <c r="BE238"/>
  <c r="BE243"/>
  <c r="BE248"/>
  <c r="F39"/>
  <c i="1" r="BD56"/>
  <c i="8" r="F37"/>
  <c i="1" r="BB63"/>
  <c i="10" r="F38"/>
  <c i="1" r="BC65"/>
  <c i="13" r="F37"/>
  <c i="1" r="BB69"/>
  <c i="2" r="F36"/>
  <c i="1" r="BA56"/>
  <c i="6" r="F39"/>
  <c i="1" r="BD61"/>
  <c i="7" r="F38"/>
  <c i="1" r="BC62"/>
  <c i="10" r="F39"/>
  <c i="1" r="BD65"/>
  <c i="13" r="F38"/>
  <c i="1" r="BC69"/>
  <c i="2" r="F38"/>
  <c i="1" r="BC56"/>
  <c i="9" r="F36"/>
  <c i="1" r="BA64"/>
  <c i="11" r="F36"/>
  <c i="1" r="BA66"/>
  <c i="13" r="F39"/>
  <c i="1" r="BD69"/>
  <c i="6" r="J36"/>
  <c i="1" r="AW61"/>
  <c i="9" r="J36"/>
  <c i="1" r="AW64"/>
  <c i="11" r="F37"/>
  <c i="1" r="BB66"/>
  <c i="14" r="F39"/>
  <c i="1" r="BD70"/>
  <c i="2" r="F37"/>
  <c i="1" r="BB56"/>
  <c i="8" r="F36"/>
  <c i="1" r="BA63"/>
  <c i="9" r="F39"/>
  <c i="1" r="BD64"/>
  <c i="11" r="F39"/>
  <c i="1" r="BD66"/>
  <c i="15" r="F39"/>
  <c i="1" r="BD71"/>
  <c i="2" r="J36"/>
  <c i="1" r="AW56"/>
  <c i="11" r="J36"/>
  <c i="1" r="AW66"/>
  <c i="14" r="F38"/>
  <c i="1" r="BC70"/>
  <c r="AS54"/>
  <c i="4" r="F36"/>
  <c i="1" r="BC58"/>
  <c i="5" r="F38"/>
  <c i="1" r="BC60"/>
  <c i="7" r="J36"/>
  <c i="1" r="AW62"/>
  <c i="11" r="F38"/>
  <c i="1" r="BC66"/>
  <c i="14" r="F37"/>
  <c i="1" r="BB70"/>
  <c i="15" r="J36"/>
  <c i="1" r="AW71"/>
  <c i="8" r="F38"/>
  <c i="1" r="BC63"/>
  <c i="10" r="F36"/>
  <c i="1" r="BA65"/>
  <c i="14" r="F36"/>
  <c i="1" r="BA70"/>
  <c i="5" r="J32"/>
  <c i="4" r="F35"/>
  <c i="1" r="BB58"/>
  <c i="5" r="J36"/>
  <c i="1" r="AW60"/>
  <c i="6" r="F37"/>
  <c i="1" r="BB61"/>
  <c i="10" r="J32"/>
  <c i="14" r="J36"/>
  <c i="1" r="AW70"/>
  <c i="15" r="F37"/>
  <c i="1" r="BB71"/>
  <c i="3" r="J36"/>
  <c i="1" r="AW57"/>
  <c i="4" r="F37"/>
  <c i="1" r="BD58"/>
  <c i="5" r="F37"/>
  <c i="1" r="BB60"/>
  <c i="9" r="F38"/>
  <c i="1" r="BC64"/>
  <c i="12" r="J36"/>
  <c i="1" r="AW67"/>
  <c i="3" r="F37"/>
  <c i="1" r="BB57"/>
  <c i="7" r="F39"/>
  <c i="1" r="BD62"/>
  <c i="10" r="J36"/>
  <c i="1" r="AW65"/>
  <c i="12" r="F37"/>
  <c i="1" r="BB67"/>
  <c i="7" r="F36"/>
  <c i="1" r="BA62"/>
  <c i="9" r="F37"/>
  <c i="1" r="BB64"/>
  <c i="12" r="F36"/>
  <c i="1" r="BA67"/>
  <c i="3" r="F39"/>
  <c i="1" r="BD57"/>
  <c i="5" r="F36"/>
  <c i="1" r="BA60"/>
  <c i="6" r="F38"/>
  <c i="1" r="BC61"/>
  <c i="12" r="F38"/>
  <c i="1" r="BC67"/>
  <c i="3" r="F38"/>
  <c i="1" r="BC57"/>
  <c i="4" r="F34"/>
  <c i="1" r="BA58"/>
  <c i="7" r="F37"/>
  <c i="1" r="BB62"/>
  <c i="10" r="F37"/>
  <c i="1" r="BB65"/>
  <c i="13" r="F36"/>
  <c i="1" r="BA69"/>
  <c i="15" r="F38"/>
  <c i="1" r="BC71"/>
  <c i="3" r="F36"/>
  <c i="1" r="BA57"/>
  <c i="4" r="J34"/>
  <c i="1" r="AW58"/>
  <c i="6" r="F36"/>
  <c i="1" r="BA61"/>
  <c i="8" r="F39"/>
  <c i="1" r="BD63"/>
  <c i="12" r="F39"/>
  <c i="1" r="BD67"/>
  <c i="5" r="F39"/>
  <c i="1" r="BD60"/>
  <c i="13" r="J36"/>
  <c i="1" r="AW69"/>
  <c i="15" r="F36"/>
  <c i="1" r="BA71"/>
  <c i="14" l="1" r="P90"/>
  <c r="P89"/>
  <c i="1" r="AU70"/>
  <c i="8" r="T90"/>
  <c r="T89"/>
  <c i="14" r="T90"/>
  <c r="T89"/>
  <c i="10" r="P90"/>
  <c r="P89"/>
  <c i="1" r="AU65"/>
  <c i="5" r="T91"/>
  <c r="T90"/>
  <c i="2" r="T91"/>
  <c r="T90"/>
  <c i="10" r="T90"/>
  <c r="T89"/>
  <c i="13" r="BK91"/>
  <c r="BK90"/>
  <c r="J90"/>
  <c i="6" r="R92"/>
  <c r="R91"/>
  <c i="5" r="P91"/>
  <c r="P90"/>
  <c i="1" r="AU60"/>
  <c i="10" r="R90"/>
  <c r="R89"/>
  <c i="8" r="R90"/>
  <c r="R89"/>
  <c i="12" r="T92"/>
  <c r="T91"/>
  <c i="2" r="P91"/>
  <c r="P90"/>
  <c i="1" r="AU56"/>
  <c i="6" r="T92"/>
  <c r="T91"/>
  <c i="5" r="R91"/>
  <c r="R90"/>
  <c i="7" r="R92"/>
  <c r="R91"/>
  <c i="3" r="BK89"/>
  <c r="BK88"/>
  <c r="J88"/>
  <c r="J63"/>
  <c i="1" r="AG60"/>
  <c i="4" r="BK82"/>
  <c r="J82"/>
  <c r="J60"/>
  <c i="9" r="BK90"/>
  <c r="J90"/>
  <c r="J64"/>
  <c i="2" r="BK91"/>
  <c r="J91"/>
  <c r="J64"/>
  <c i="8" r="BK90"/>
  <c r="J90"/>
  <c r="J64"/>
  <c i="15" r="BK89"/>
  <c r="J89"/>
  <c r="J64"/>
  <c i="14" r="BK89"/>
  <c r="J89"/>
  <c i="12" r="BK91"/>
  <c r="J91"/>
  <c i="1" r="AG65"/>
  <c i="7" r="J92"/>
  <c r="J64"/>
  <c i="6" r="BK91"/>
  <c r="J91"/>
  <c r="J63"/>
  <c i="5" r="F35"/>
  <c i="1" r="AZ60"/>
  <c r="BB59"/>
  <c r="AX59"/>
  <c r="BA68"/>
  <c r="AW68"/>
  <c i="6" r="J35"/>
  <c i="1" r="AV61"/>
  <c r="AT61"/>
  <c r="AU59"/>
  <c i="6" r="F35"/>
  <c i="1" r="AZ61"/>
  <c i="12" r="J32"/>
  <c i="1" r="AG67"/>
  <c i="13" r="J35"/>
  <c i="1" r="AV69"/>
  <c r="AT69"/>
  <c i="4" r="F33"/>
  <c i="1" r="AZ58"/>
  <c i="7" r="J32"/>
  <c i="1" r="AG62"/>
  <c i="8" r="J35"/>
  <c i="1" r="AV63"/>
  <c r="AT63"/>
  <c r="BD68"/>
  <c r="BC55"/>
  <c r="AY55"/>
  <c i="8" r="F35"/>
  <c i="1" r="AZ63"/>
  <c i="11" r="J32"/>
  <c i="1" r="AG66"/>
  <c i="13" r="F35"/>
  <c i="1" r="AZ69"/>
  <c i="9" r="F35"/>
  <c i="1" r="AZ64"/>
  <c i="12" r="F35"/>
  <c i="1" r="AZ67"/>
  <c i="2" r="F35"/>
  <c i="1" r="AZ56"/>
  <c r="BA59"/>
  <c r="AW59"/>
  <c r="BA55"/>
  <c r="AW55"/>
  <c r="BD55"/>
  <c i="4" r="J33"/>
  <c i="1" r="AV58"/>
  <c r="AT58"/>
  <c i="10" r="F35"/>
  <c i="1" r="AZ65"/>
  <c r="BB68"/>
  <c r="AX68"/>
  <c i="7" r="F35"/>
  <c i="1" r="AZ62"/>
  <c r="BC59"/>
  <c r="AY59"/>
  <c r="BC68"/>
  <c r="AY68"/>
  <c i="2" r="J35"/>
  <c i="1" r="AV56"/>
  <c r="AT56"/>
  <c i="11" r="J35"/>
  <c i="1" r="AV66"/>
  <c r="AT66"/>
  <c r="AU68"/>
  <c i="3" r="F35"/>
  <c i="1" r="AZ57"/>
  <c i="7" r="J35"/>
  <c i="1" r="AV62"/>
  <c r="AT62"/>
  <c i="14" r="J35"/>
  <c i="1" r="AV70"/>
  <c r="AT70"/>
  <c i="3" r="J35"/>
  <c i="1" r="AV57"/>
  <c r="AT57"/>
  <c i="10" r="J35"/>
  <c i="1" r="AV65"/>
  <c r="AT65"/>
  <c r="AN65"/>
  <c i="14" r="J32"/>
  <c i="1" r="AG70"/>
  <c i="13" r="J32"/>
  <c i="1" r="AG69"/>
  <c r="AU55"/>
  <c i="11" r="F35"/>
  <c i="1" r="AZ66"/>
  <c i="14" r="F35"/>
  <c i="1" r="AZ70"/>
  <c i="15" r="J35"/>
  <c i="1" r="AV71"/>
  <c r="AT71"/>
  <c i="9" r="J35"/>
  <c i="1" r="AV64"/>
  <c r="AT64"/>
  <c r="BD59"/>
  <c i="15" r="F35"/>
  <c i="1" r="AZ71"/>
  <c r="BB55"/>
  <c r="AX55"/>
  <c i="5" r="J35"/>
  <c i="1" r="AV60"/>
  <c r="AT60"/>
  <c r="AN60"/>
  <c i="12" r="J35"/>
  <c i="1" r="AV67"/>
  <c r="AT67"/>
  <c i="3" l="1" r="J89"/>
  <c r="J64"/>
  <c i="4" r="BK81"/>
  <c r="J81"/>
  <c i="13" r="J91"/>
  <c r="J64"/>
  <c i="8" r="BK89"/>
  <c r="J89"/>
  <c r="J63"/>
  <c i="15" r="BK88"/>
  <c r="J88"/>
  <c r="J63"/>
  <c i="2" r="BK90"/>
  <c r="J90"/>
  <c r="J63"/>
  <c i="13" r="J63"/>
  <c i="9" r="BK89"/>
  <c r="J89"/>
  <c r="J63"/>
  <c i="1" r="AN70"/>
  <c i="14" r="J63"/>
  <c r="J41"/>
  <c i="1" r="AN67"/>
  <c i="12" r="J63"/>
  <c i="13" r="J41"/>
  <c i="1" r="AN66"/>
  <c i="12" r="J41"/>
  <c i="11" r="J41"/>
  <c i="10" r="J41"/>
  <c i="1" r="AN62"/>
  <c i="7" r="J41"/>
  <c i="5" r="J41"/>
  <c i="1" r="AN69"/>
  <c r="AU54"/>
  <c i="4" r="J30"/>
  <c i="1" r="AG58"/>
  <c r="BB54"/>
  <c r="W31"/>
  <c r="AZ68"/>
  <c r="AV68"/>
  <c r="AT68"/>
  <c i="3" r="J32"/>
  <c i="1" r="AG57"/>
  <c r="AZ59"/>
  <c r="AV59"/>
  <c r="AT59"/>
  <c r="BD54"/>
  <c r="W33"/>
  <c r="AZ55"/>
  <c r="AV55"/>
  <c r="AT55"/>
  <c r="BA54"/>
  <c r="AW54"/>
  <c r="AK30"/>
  <c r="BC54"/>
  <c r="W32"/>
  <c i="6" r="J32"/>
  <c i="1" r="AG61"/>
  <c i="3" l="1" r="J41"/>
  <c i="4" r="J39"/>
  <c r="J59"/>
  <c i="6" r="J41"/>
  <c i="1" r="AN61"/>
  <c r="AN57"/>
  <c r="AN58"/>
  <c i="9" r="J32"/>
  <c i="1" r="AG64"/>
  <c r="W30"/>
  <c i="15" r="J32"/>
  <c i="1" r="AG71"/>
  <c r="AZ54"/>
  <c r="W29"/>
  <c i="2" r="J32"/>
  <c i="1" r="AG56"/>
  <c r="AG55"/>
  <c i="8" r="J32"/>
  <c i="1" r="AG63"/>
  <c r="AY54"/>
  <c r="AX54"/>
  <c i="2" l="1" r="J41"/>
  <c i="9" r="J41"/>
  <c i="8" r="J41"/>
  <c i="15" r="J41"/>
  <c i="1" r="AN56"/>
  <c r="AN71"/>
  <c r="AN64"/>
  <c r="AN63"/>
  <c r="AN55"/>
  <c r="AG68"/>
  <c r="AV54"/>
  <c r="AK29"/>
  <c r="AG59"/>
  <c r="AN59"/>
  <c l="1" r="AN68"/>
  <c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<sst xmlns="http://schemas.openxmlformats.org/spreadsheetml/2006/main">
  <si>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</si>
  <si>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</si>
  <si>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</si>
  <si>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</si>
  <si>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</si>
  <si>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{a6315237-fb8d-413c-8b4a-4f47939a5c3a}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</si>
  <si>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</si>
  <si>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</si>
  <si>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</si>
  <si>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</si>
  <si>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</si>
  <si>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</si>
  <si>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</si>
  <si>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</si>
  <si>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24039-14XC-SO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</si>
  <si>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</si>
  <si>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</si>
  <si>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LC Bohunka</t>
  </si>
  <si>
    <t>KSO:</t>
  </si>
  <si>
    <t/>
  </si>
  <si>
    <t>CC-CZ:</t>
  </si>
  <si>
    <t>Místo:</t>
  </si>
  <si>
    <t>k.ú. Milonice, Lažany</t>
  </si>
  <si>
    <t>Datum:</t>
  </si>
  <si>
    <t>30. 4. 2024</t>
  </si>
  <si>
    <t>Zadavatel:</t>
  </si>
  <si>
    <t>IČ:</t>
  </si>
  <si>
    <t>60713356</t>
  </si>
  <si>
    <t>Lesy města Brna, a.s.</t>
  </si>
  <si>
    <t>DIČ:</t>
  </si>
  <si>
    <t>CZ60713356</t>
  </si>
  <si>
    <t>Účastník:</t>
  </si>
  <si>
    <t>Vyplň údaj</t>
  </si>
  <si>
    <t>Projektant:</t>
  </si>
  <si>
    <t>Regioprojekt Brno, s.r.o.</t>
  </si>
  <si>
    <t>True</t>
  </si>
  <si>
    <t>Zpracovatel:</t>
  </si>
  <si>
    <t>Ing. Ondřej Ševčík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</si>
  <si>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</si>
  <si>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</si>
  <si>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</si>
  <si>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</si>
  <si>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</si>
  <si>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</si>
  <si>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</si>
  <si>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</si>
  <si>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</si>
  <si>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</si>
  <si>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</si>
  <si>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</si>
  <si>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</si>
  <si>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</si>
  <si>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</si>
  <si>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</si>
  <si>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</si>
  <si>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</si>
  <si>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</si>
  <si>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</si>
  <si>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</si>
  <si>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</si>
  <si>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</si>
  <si>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</si>
  <si>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</si>
  <si>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</si>
  <si>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</si>
  <si>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</si>
  <si>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</si>
  <si>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</si>
  <si>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</si>
  <si>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</si>
  <si>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</si>
  <si>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</si>
  <si>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</si>
  <si>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</si>
  <si>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</si>
  <si>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</si>
  <si>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</si>
  <si>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</si>
  <si>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24039-14XC-SO-01</t>
  </si>
  <si>
    <t>004 - Rekonstrukce stávající lesní cesty 1L nebo 2L s výslednou třídou 2L</t>
  </si>
  <si>
    <t>STA</t>
  </si>
  <si>
    <t>1</t>
  </si>
  <si>
    <t>{816f2cd3-bc52-4db9-b1ef-a84a5dcec5c4}</t>
  </si>
  <si>
    <t>2</t>
  </si>
  <si>
    <t>/</t>
  </si>
  <si>
    <t>24039-14XC-SO-01-01</t>
  </si>
  <si>
    <t>004.52 - štěrkodrť ŠD</t>
  </si>
  <si>
    <t>Soupis</t>
  </si>
  <si>
    <t>{daf3d2e7-0e71-48ae-82f2-d389ba493217}</t>
  </si>
  <si>
    <t>24039-14XC-SO-01-02</t>
  </si>
  <si>
    <t>004.52 - VRN</t>
  </si>
  <si>
    <t>{6ce3e085-a5a9-437b-8caf-ade3f6afc563}</t>
  </si>
  <si>
    <t>24039-14XC-SO-02</t>
  </si>
  <si>
    <t>006 - Projekční a průzkumné práce a inženýrská činnost během realizace projektu</t>
  </si>
  <si>
    <t>{9346eec3-9dcb-4a89-aef6-6b869e7376ad}</t>
  </si>
  <si>
    <t>24039-14XC-SO-03</t>
  </si>
  <si>
    <t>007 - Související objekty lesní cesty</t>
  </si>
  <si>
    <t>{e10366e9-b05f-4dd6-8a61-dd61fa14e0bb}</t>
  </si>
  <si>
    <t>24039-14XC-SO-03-01</t>
  </si>
  <si>
    <t>007.03 - Hospodářský propustek DN 400- 500 o délce do 10 m</t>
  </si>
  <si>
    <t>{e72adf00-32eb-42fd-b5a7-bc3e54a2dd25}</t>
  </si>
  <si>
    <t>24039-14XC-SO-03-02</t>
  </si>
  <si>
    <t>007.07 - Trubní propustek DN 600 mm (nebo otevřený žlab s mříž DN 600 mm) o délce nad 10 m do 20 m v</t>
  </si>
  <si>
    <t>{6516a1d2-70fe-4a54-b890-ad7ad4912441}</t>
  </si>
  <si>
    <t>24039-14XC-SO-03-03</t>
  </si>
  <si>
    <t>007.14 - Vtoková jímka na trubním propustku DN do 800 mm</t>
  </si>
  <si>
    <t>{419f990d-5fda-4fcf-bfeb-17e85e9a146f}</t>
  </si>
  <si>
    <t>24039-14XC-SO-03-04</t>
  </si>
  <si>
    <t>007.16 - Samostatný sjezd, bez propustku nebo otevřeného žlabu s mříží</t>
  </si>
  <si>
    <t>{8a7ea1dc-ccf0-4a98-9d60-cc19a52af5a0}</t>
  </si>
  <si>
    <t>24039-14XC-SO-03-05</t>
  </si>
  <si>
    <t>007.17 - Sjezd na jinou účelovou komunikaci</t>
  </si>
  <si>
    <t>{975d59e2-602a-4483-ba5d-e65b59b05c72}</t>
  </si>
  <si>
    <t>24039-14XC-SO-03-06</t>
  </si>
  <si>
    <t>007.19 - Lesní sklad</t>
  </si>
  <si>
    <t>{122034d6-8449-4a7f-bb7b-67e2298a8951}</t>
  </si>
  <si>
    <t>24039-14XC-SO-03-07</t>
  </si>
  <si>
    <t>007.21 - Obratiště</t>
  </si>
  <si>
    <t>{c2d7b353-86fa-432e-8899-0a81f335be28}</t>
  </si>
  <si>
    <t>24039-14XC-SO-03-08</t>
  </si>
  <si>
    <t>007.27 - Svodnice vody</t>
  </si>
  <si>
    <t>{7474adac-4452-4257-8f05-4b49a30aea7c}</t>
  </si>
  <si>
    <t>24039-14XC-SO-04</t>
  </si>
  <si>
    <t>000 - Nezpůsobilé výdaje</t>
  </si>
  <si>
    <t>{eae1f405-0ba3-4e3a-8f18-f4e9efc8e7be}</t>
  </si>
  <si>
    <t>24039-14XC-SO-04-01</t>
  </si>
  <si>
    <t>Cesta</t>
  </si>
  <si>
    <t>{1837b647-a4ab-4af9-b8e4-c5dcff68c15a}</t>
  </si>
  <si>
    <t>24039-14XC-SO-04-02</t>
  </si>
  <si>
    <t>Sjezdy</t>
  </si>
  <si>
    <t>{d61ee4ba-93d2-4d14-b228-84a98ddabe6e}</t>
  </si>
  <si>
    <t>24039-14XC-SO-04-03</t>
  </si>
  <si>
    <t>Hospodářské propustky</t>
  </si>
  <si>
    <t>{bdcc4f40-751f-4216-b6ec-dfe5b371452b}</t>
  </si>
  <si>
    <t>Oblouky</t>
  </si>
  <si>
    <t>Rozšíření oblouků</t>
  </si>
  <si>
    <t>m2</t>
  </si>
  <si>
    <t>832</t>
  </si>
  <si>
    <t>Odkopy</t>
  </si>
  <si>
    <t>523,575</t>
  </si>
  <si>
    <t>KRYCÍ LIST SOUPISU PRACÍ</t>
  </si>
  <si>
    <t>P15</t>
  </si>
  <si>
    <t>350</t>
  </si>
  <si>
    <t>P30</t>
  </si>
  <si>
    <t>723</t>
  </si>
  <si>
    <t>Pa300</t>
  </si>
  <si>
    <t>20</t>
  </si>
  <si>
    <t>Pa500</t>
  </si>
  <si>
    <t>Objekt:</t>
  </si>
  <si>
    <t>Pa700</t>
  </si>
  <si>
    <t>5</t>
  </si>
  <si>
    <t>24039-14XC-SO-01 - 004 - Rekonstrukce stávající lesní cesty 1L nebo 2L s výslednou třídou 2L</t>
  </si>
  <si>
    <t>Svahovani</t>
  </si>
  <si>
    <t>192</t>
  </si>
  <si>
    <t>Soupis:</t>
  </si>
  <si>
    <t>Za_jam_pa</t>
  </si>
  <si>
    <t>-17,135</t>
  </si>
  <si>
    <t>24039-14XC-SO-01-01 - 004.52 - štěrkodrť ŠD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</si>
  <si>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</si>
  <si>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</si>
  <si>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</si>
  <si>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</si>
  <si>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</si>
  <si>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</si>
  <si>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</si>
  <si>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</si>
  <si>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</si>
  <si>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</si>
  <si>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</si>
  <si>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</si>
  <si>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</si>
  <si>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</si>
  <si>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</si>
  <si>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</si>
  <si>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</si>
  <si>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</si>
  <si>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</si>
  <si>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</si>
  <si>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</si>
  <si>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</si>
  <si>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</si>
  <si>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</si>
  <si>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</si>
  <si>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</si>
  <si>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</si>
  <si>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111251203</t>
  </si>
  <si>
    <t>Odstranění křovin a stromů s odstraněním kořenů strojně průměru kmene do 100 mm v rovině nebo ve svahu sklonu terénu přes 1:5, při celkové ploše přes 500 m2</t>
  </si>
  <si>
    <t>CS ÚRS 2025 01</t>
  </si>
  <si>
    <t>4</t>
  </si>
  <si>
    <t>-314900487</t>
  </si>
  <si>
    <t>Online PSC</t>
  </si>
  <si>
    <t>https://podminky.urs.cz/item/CS_URS_2025_01/111251203</t>
  </si>
  <si>
    <t>VV</t>
  </si>
  <si>
    <t xml:space="preserve">" C1  km 0,025 - 0,078 - 10% plochy " 4*53*0,1</t>
  </si>
  <si>
    <t xml:space="preserve">" C3  km 0,079 - 1,210 - 10% plochy " 4*1131*0,1</t>
  </si>
  <si>
    <t xml:space="preserve">" C7  km 1,416 - 2,609 - 10% plochy " 4*1193*0,1</t>
  </si>
  <si>
    <t>Křoví</t>
  </si>
  <si>
    <t>Součet</t>
  </si>
  <si>
    <t>112251101</t>
  </si>
  <si>
    <t>Odstranění pařezů strojně s jejich vykopáním nebo vytrháním průměru přes 100 do 300 mm</t>
  </si>
  <si>
    <t>kus</t>
  </si>
  <si>
    <t>977020061</t>
  </si>
  <si>
    <t>https://podminky.urs.cz/item/CS_URS_2025_01/112251101</t>
  </si>
  <si>
    <t>3</t>
  </si>
  <si>
    <t>112251102</t>
  </si>
  <si>
    <t>Odstranění pařezů strojně s jejich vykopáním nebo vytrháním průměru přes 300 do 500 mm</t>
  </si>
  <si>
    <t>748031401</t>
  </si>
  <si>
    <t>https://podminky.urs.cz/item/CS_URS_2025_01/112251102</t>
  </si>
  <si>
    <t>112251103</t>
  </si>
  <si>
    <t>Odstranění pařezů strojně s jejich vykopáním nebo vytrháním průměru přes 500 do 700 mm</t>
  </si>
  <si>
    <t>-1185222690</t>
  </si>
  <si>
    <t>https://podminky.urs.cz/item/CS_URS_2025_01/112251103</t>
  </si>
  <si>
    <t>122251105</t>
  </si>
  <si>
    <t>Odkopávky a prokopávky nezapažené strojně v hornině třídy těžitelnosti I skupiny 3 přes 500 do 1 000 m3</t>
  </si>
  <si>
    <t>m3</t>
  </si>
  <si>
    <t>-1763602988</t>
  </si>
  <si>
    <t>https://podminky.urs.cz/item/CS_URS_2025_01/122251105</t>
  </si>
  <si>
    <t xml:space="preserve">" OD1  km 2,100 - 2,196  - vpravo" 96*1,5</t>
  </si>
  <si>
    <t xml:space="preserve">" C4  km 0,100 - 0,153 " 4,5*53*0,35</t>
  </si>
  <si>
    <t xml:space="preserve">" C5  km 0,845 - 1,033 " 4,5*188*0,35</t>
  </si>
  <si>
    <t>Odkopy*0,7</t>
  </si>
  <si>
    <t>6</t>
  </si>
  <si>
    <t>122351105</t>
  </si>
  <si>
    <t>Odkopávky a prokopávky nezapažené strojně v hornině třídy těžitelnosti II skupiny 4 přes 500 do 1 000 m3</t>
  </si>
  <si>
    <t>-907864844</t>
  </si>
  <si>
    <t>https://podminky.urs.cz/item/CS_URS_2025_01/122351105</t>
  </si>
  <si>
    <t>Odkopy*0,3</t>
  </si>
  <si>
    <t>7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</si>
  <si>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</si>
  <si>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</si>
  <si>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-1147206276</t>
  </si>
  <si>
    <t>https://podminky.urs.cz/item/CS_URS_2025_01/162351104</t>
  </si>
  <si>
    <t>P15*0,15</t>
  </si>
  <si>
    <t>P30*0,3</t>
  </si>
  <si>
    <t>VodPrem_1000</t>
  </si>
  <si>
    <t>8</t>
  </si>
  <si>
    <t>162351124</t>
  </si>
  <si>
    <t>Vodorovné přemístění výkopku nebo sypaniny po suchu na obvyklém dopravním prostředku, bez naložení výkopku, avšak se složením bez rozhrnutí z horniny třídy těžitelnosti II skupiny 4 a 5 na vzdálenost přes 500 do 1 000 m</t>
  </si>
  <si>
    <t>-2017208881</t>
  </si>
  <si>
    <t>https://podminky.urs.cz/item/CS_URS_2025_01/162351124</t>
  </si>
  <si>
    <t>9</t>
  </si>
  <si>
    <t>171151103</t>
  </si>
  <si>
    <t>Uložení sypanin do násypů strojně s rozprostřením sypaniny ve vrstvách a s hrubým urovnáním zhutněných z hornin soudržných jakékoliv třídy těžitelnosti</t>
  </si>
  <si>
    <t>1982620036</t>
  </si>
  <si>
    <t>https://podminky.urs.cz/item/CS_URS_2025_01/171151103</t>
  </si>
  <si>
    <t>10</t>
  </si>
  <si>
    <t>174251201</t>
  </si>
  <si>
    <t>Zásyp jam po pařezech strojně výkopkem z horniny získané při dobývání pařezů s hrubým urovnáním povrchu zasypávky průměru pařezu přes 100 do 300 mm</t>
  </si>
  <si>
    <t>34593627</t>
  </si>
  <si>
    <t>https://podminky.urs.cz/item/CS_URS_2025_01/174251201</t>
  </si>
  <si>
    <t>11</t>
  </si>
  <si>
    <t>174251202</t>
  </si>
  <si>
    <t>Zásyp jam po pařezech strojně výkopkem z horniny získané při dobývání pařezů s hrubým urovnáním povrchu zasypávky průměru pařezu přes 300 do 500 mm</t>
  </si>
  <si>
    <t>-731121855</t>
  </si>
  <si>
    <t>https://podminky.urs.cz/item/CS_URS_2025_01/174251202</t>
  </si>
  <si>
    <t>12</t>
  </si>
  <si>
    <t>174251203</t>
  </si>
  <si>
    <t>Zásyp jam po pařezech strojně výkopkem z horniny získané při dobývání pařezů s hrubým urovnáním povrchu zasypávky průměru pařezu přes 500 do 700 mm</t>
  </si>
  <si>
    <t>470517933</t>
  </si>
  <si>
    <t>https://podminky.urs.cz/item/CS_URS_2025_01/174251203</t>
  </si>
  <si>
    <t>13</t>
  </si>
  <si>
    <t>181951112</t>
  </si>
  <si>
    <t>Úprava pláně vyrovnáním výškových rozdílů strojně v hornině třídy těžitelnosti I, skupiny 1 až 3 se zhutněním</t>
  </si>
  <si>
    <t>1298441471</t>
  </si>
  <si>
    <t>https://podminky.urs.cz/item/CS_URS_2025_01/181951112</t>
  </si>
  <si>
    <t>"Cesta"</t>
  </si>
  <si>
    <t xml:space="preserve">" C1  km 0,025 - 0,078 " 4,2*53</t>
  </si>
  <si>
    <t xml:space="preserve">" C3  km 0,079 - 1,210 " 4,2*1131</t>
  </si>
  <si>
    <t xml:space="preserve">" C7  km 1,416 - 2,609 " 4,2*1193</t>
  </si>
  <si>
    <t>Mezisoučet</t>
  </si>
  <si>
    <t>"Rozšíření v obloucích"</t>
  </si>
  <si>
    <t>" VB 2, km 0,13" 35</t>
  </si>
  <si>
    <t>" VB 3, km 0,173" 10,5</t>
  </si>
  <si>
    <t>" VB 4, km 0,232" 17</t>
  </si>
  <si>
    <t>" VB 5, km 0,387" 55,5</t>
  </si>
  <si>
    <t>" VB 6, km 0,449" 17,5</t>
  </si>
  <si>
    <t>" VB 9, km 0,739" 10,5</t>
  </si>
  <si>
    <t>" VB 10, km 0,846" 28</t>
  </si>
  <si>
    <t>" VB 11, km 0,955" 11,5</t>
  </si>
  <si>
    <t>" VB 12, km 1,06" 14</t>
  </si>
  <si>
    <t>" VB 13, km 1,126" 14,5</t>
  </si>
  <si>
    <t>" VB 14, km 1,219" 212,5</t>
  </si>
  <si>
    <t>" VB 16, km 1,428" 83</t>
  </si>
  <si>
    <t>" VB 17, km 1,588" 19</t>
  </si>
  <si>
    <t>" VB 18, km 1,746" 34,5</t>
  </si>
  <si>
    <t>" VB 20, km 1,948" 11,5</t>
  </si>
  <si>
    <t>" VB 21, km 2,049" 49,5</t>
  </si>
  <si>
    <t>" VB 25, km 2,315" 59,5</t>
  </si>
  <si>
    <t>" VB 26, km 2,38" 29</t>
  </si>
  <si>
    <t>" VB 27, km 2,455" 52</t>
  </si>
  <si>
    <t>" VB 28, km 2,519" 67,5</t>
  </si>
  <si>
    <t>14</t>
  </si>
  <si>
    <t>182151111</t>
  </si>
  <si>
    <t>Svahování trvalých svahů do projektovaných profilů strojně s potřebným přemístěním výkopku při svahování v zářezech v hornině třídy těžitelnosti I, skupiny 1 až 3</t>
  </si>
  <si>
    <t>1731704641</t>
  </si>
  <si>
    <t>https://podminky.urs.cz/item/CS_URS_2025_01/182151111</t>
  </si>
  <si>
    <t xml:space="preserve">" OD1  km 2,100 - 2,196  - vpravo" 96*2</t>
  </si>
  <si>
    <t>Svahovani*0,7</t>
  </si>
  <si>
    <t>182151112</t>
  </si>
  <si>
    <t>Svahování trvalých svahů do projektovaných profilů strojně s potřebným přemístěním výkopku při svahování v zářezech v hornině třídy těžitelnosti II, skupiny 4 a 5</t>
  </si>
  <si>
    <t>1255781130</t>
  </si>
  <si>
    <t>https://podminky.urs.cz/item/CS_URS_2025_01/182151112</t>
  </si>
  <si>
    <t>Svahovani*0,3</t>
  </si>
  <si>
    <t>16</t>
  </si>
  <si>
    <t>R51</t>
  </si>
  <si>
    <t>Likvidace křovin v souladu s platnými právními předpisy.</t>
  </si>
  <si>
    <t>kpl</t>
  </si>
  <si>
    <t>-220275278</t>
  </si>
  <si>
    <t>P</t>
  </si>
  <si>
    <t>Poznámka k položce:_x000d_
Součástí položky je likvidace křovin včetně manipulace a vodorovného přemístění.</t>
  </si>
  <si>
    <t>17</t>
  </si>
  <si>
    <t>R52</t>
  </si>
  <si>
    <t>Likvidace pařezů v souladu s platnými právními předpisy.</t>
  </si>
  <si>
    <t>-1169836893</t>
  </si>
  <si>
    <t>Poznámka k položce:_x000d_
Součástí položky je likvidace pařezů včetně manipulace a vodorovného přemístění.</t>
  </si>
  <si>
    <t>Komunikace pozemní</t>
  </si>
  <si>
    <t>18</t>
  </si>
  <si>
    <t>564831111</t>
  </si>
  <si>
    <t>Podklad ze štěrkodrti ŠD s rozprostřením a zhutněním plochy přes 100 m2, po zhutnění tl. 100 mm</t>
  </si>
  <si>
    <t>-421559853</t>
  </si>
  <si>
    <t>https://podminky.urs.cz/item/CS_URS_2025_01/564831111</t>
  </si>
  <si>
    <t>"Cesta - 1. vrstva - ŠD 0/32"</t>
  </si>
  <si>
    <t xml:space="preserve">" C1  km 0,025 - 0,078 " 4*53</t>
  </si>
  <si>
    <t xml:space="preserve">" C3  km 0,079 - 1,210 " 4*1131</t>
  </si>
  <si>
    <t xml:space="preserve">" C7  km 1,416 - 2,609 " 4*1193</t>
  </si>
  <si>
    <t>19</t>
  </si>
  <si>
    <t>564851111</t>
  </si>
  <si>
    <t>Podklad ze štěrkodrti ŠD s rozprostřením a zhutněním plochy přes 100 m2, po zhutnění tl. 150 mm</t>
  </si>
  <si>
    <t>-95793611</t>
  </si>
  <si>
    <t>https://podminky.urs.cz/item/CS_URS_2025_01/564851111</t>
  </si>
  <si>
    <t xml:space="preserve">" C4  km 0,100 - 0,153 " 4,5*53</t>
  </si>
  <si>
    <t xml:space="preserve">" C5  km 0,845 - 1,033 " 4,5*188</t>
  </si>
  <si>
    <t>564861111</t>
  </si>
  <si>
    <t>Podklad ze štěrkodrti ŠD s rozprostřením a zhutněním plochy přes 100 m2, po zhutnění tl. 200 mm</t>
  </si>
  <si>
    <t>-2058773711</t>
  </si>
  <si>
    <t>https://podminky.urs.cz/item/CS_URS_2025_01/564861111</t>
  </si>
  <si>
    <t>571904111</t>
  </si>
  <si>
    <t>Posyp podkladu nebo krytu s rozprostřením a zhutněním kamenivem drceným nebo těženým, v množství přes 15 do 20 kg/m2</t>
  </si>
  <si>
    <t>-1725458452</t>
  </si>
  <si>
    <t>https://podminky.urs.cz/item/CS_URS_2025_01/571904111</t>
  </si>
  <si>
    <t xml:space="preserve">" C1  km 0,025 - 0,078 " 4*53*0,3</t>
  </si>
  <si>
    <t xml:space="preserve">" C3  km 0,079 - 1,210 " 4*1131*0,3</t>
  </si>
  <si>
    <t xml:space="preserve">" C7  km 1,416 - 2,609 " 4*1193*0,3</t>
  </si>
  <si>
    <t>Oblouky*0,3</t>
  </si>
  <si>
    <t>22</t>
  </si>
  <si>
    <t>R566501111</t>
  </si>
  <si>
    <t>Úprava dosavadního krytu z kameniva drceného jako podklad pro nový kryt s vyrovnáním profilu v příčném i podélném směru, s vlhčením a zhutněním, s doplněním kamenivem drceným, jeho rozprostřením a zhutněním, v množství přes 0,10 do 0,15 m3/m2</t>
  </si>
  <si>
    <t>1767201232</t>
  </si>
  <si>
    <t xml:space="preserve">" CK1  km 0,025 - 2,609 -90%" 4*2584*0,9-(200*4*0,9)</t>
  </si>
  <si>
    <t>Ostatní konstrukce a práce, bourání</t>
  </si>
  <si>
    <t>23</t>
  </si>
  <si>
    <t>914111111</t>
  </si>
  <si>
    <t>Montáž svislé dopravní značky základní velikosti do 1 m2 objímkami na sloupky nebo konzoly</t>
  </si>
  <si>
    <t>830868003</t>
  </si>
  <si>
    <t>https://podminky.urs.cz/item/CS_URS_2025_01/914111111</t>
  </si>
  <si>
    <t xml:space="preserve">" DO1  km 2,514  - vpravo" 2</t>
  </si>
  <si>
    <t>24</t>
  </si>
  <si>
    <t>M</t>
  </si>
  <si>
    <t>40445650</t>
  </si>
  <si>
    <t>dodatkové tabulky E7, E12, E13 500x300mm</t>
  </si>
  <si>
    <t>1556306950</t>
  </si>
  <si>
    <t xml:space="preserve">" DO1  km 2,514  - vpravo" 1</t>
  </si>
  <si>
    <t>25</t>
  </si>
  <si>
    <t>40445600</t>
  </si>
  <si>
    <t>výstražné dopravní značky A1-A30, A33, A34 700mm</t>
  </si>
  <si>
    <t>1587398552</t>
  </si>
  <si>
    <t>26</t>
  </si>
  <si>
    <t>914511111</t>
  </si>
  <si>
    <t>Montáž sloupku dopravních značek délky do 3,5 m do betonového základu</t>
  </si>
  <si>
    <t>345178248</t>
  </si>
  <si>
    <t>https://podminky.urs.cz/item/CS_URS_2025_01/914511111</t>
  </si>
  <si>
    <t>27</t>
  </si>
  <si>
    <t>40445225</t>
  </si>
  <si>
    <t>sloupek pro dopravní značku Zn D 60mm v 3,5m</t>
  </si>
  <si>
    <t>-2006698075</t>
  </si>
  <si>
    <t>28</t>
  </si>
  <si>
    <t>919726203</t>
  </si>
  <si>
    <t>Geotextilie tkaná pro vyztužení, separaci nebo filtraci z polypropylenu, podélná pevnost v tahu přes 50 do 80 kN/m</t>
  </si>
  <si>
    <t>-1797423957</t>
  </si>
  <si>
    <t>https://podminky.urs.cz/item/CS_URS_2025_01/919726203</t>
  </si>
  <si>
    <t xml:space="preserve">" C4  km 0,075 - 0,170 " 4,5*95*1,2</t>
  </si>
  <si>
    <t xml:space="preserve">" C5  km 0,845 - 1,033 " 4,5*188*1,2</t>
  </si>
  <si>
    <t>29</t>
  </si>
  <si>
    <t>938902111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</si>
  <si>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do 0,15 m3/m</t>
  </si>
  <si>
    <t>m</t>
  </si>
  <si>
    <t>915495391</t>
  </si>
  <si>
    <t>https://podminky.urs.cz/item/CS_URS_2025_01/938902111</t>
  </si>
  <si>
    <t xml:space="preserve">" P2  km 0,852 - 1,202  - vpravo" 350</t>
  </si>
  <si>
    <t>30</t>
  </si>
  <si>
    <t>938902112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</si>
  <si>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0,15 do 0,30 m3/m</t>
  </si>
  <si>
    <t>541487687</t>
  </si>
  <si>
    <t>https://podminky.urs.cz/item/CS_URS_2025_01/938902112</t>
  </si>
  <si>
    <t xml:space="preserve">" P1  km 0,200 - 0,252  - vpravo" 52</t>
  </si>
  <si>
    <t xml:space="preserve">" P4  km 1,420 - 1,800  - vpravo" 380</t>
  </si>
  <si>
    <t xml:space="preserve">" P5  km 2,225 - 2,415  - vpravo" 190</t>
  </si>
  <si>
    <t xml:space="preserve">" P6  km 2,514 - 2,615  - vpravo" 101</t>
  </si>
  <si>
    <t>31</t>
  </si>
  <si>
    <t>938909611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</si>
  <si>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</si>
  <si>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-1293298470</t>
  </si>
  <si>
    <t>https://podminky.urs.cz/item/CS_URS_2025_01/938909611</t>
  </si>
  <si>
    <t xml:space="preserve">" K1  km 0,000 - 2,609  - obě strany" 0,5*(2609-207)*2</t>
  </si>
  <si>
    <t>998</t>
  </si>
  <si>
    <t>Přesun hmot</t>
  </si>
  <si>
    <t>32</t>
  </si>
  <si>
    <t>998225111</t>
  </si>
  <si>
    <t>Přesun hmot pro komunikace s krytem z kameniva, monolitickým betonovým nebo živičným dopravní vzdálenost do 200 m jakékoliv délky objektu</t>
  </si>
  <si>
    <t>t</t>
  </si>
  <si>
    <t>1271556653</t>
  </si>
  <si>
    <t>https://podminky.urs.cz/item/CS_URS_2025_01/998225111</t>
  </si>
  <si>
    <t>33</t>
  </si>
  <si>
    <t>998225191</t>
  </si>
  <si>
    <t>Přesun hmot pro komunikace s krytem z kameniva, monolitickým betonovým nebo živičným Příplatek k ceně za zvětšený přesun přes vymezenou vodorovnou dopravní vzdálenost do 1000 m</t>
  </si>
  <si>
    <t>201736475</t>
  </si>
  <si>
    <t>https://podminky.urs.cz/item/CS_URS_2025_01/998225191</t>
  </si>
  <si>
    <t>24039-14XC-SO-01-02 - 004.52 - VRN</t>
  </si>
  <si>
    <t>999 - Ostatní náklady</t>
  </si>
  <si>
    <t xml:space="preserve">    9996 - Zajištění všech zkoušek pro řádné provedení pláně vozovky dle ČSN 73 6133 a dle ČSN 72 1006</t>
  </si>
  <si>
    <t xml:space="preserve">    9999 - Zajištění všech nezbytných zkoušek pro řádné provedení konstrukčních vrstev vozovky dle ČSN 736126-1</t>
  </si>
  <si>
    <t>999</t>
  </si>
  <si>
    <t>Ostatní náklady</t>
  </si>
  <si>
    <t>R60</t>
  </si>
  <si>
    <t>Zajištění umístění šítku o povolení stavby a stejnopisu oznámení o záhajení oblastnímu inspektorátu práce na viditělním místě u vstupu na staveniště</t>
  </si>
  <si>
    <t>707644945</t>
  </si>
  <si>
    <t>R69</t>
  </si>
  <si>
    <t>Fotodokumentace stavby</t>
  </si>
  <si>
    <t>1015239645</t>
  </si>
  <si>
    <t>Poznámka k položce:_x000d_
Fotodokumentace před zahájením stavby, fotodokumentace průběhu stavby, pastportizace místních komunikací (včetně stavebních a konstrukčních detailů) v rozlišení a kvalitě pro tisk.</t>
  </si>
  <si>
    <t>R76</t>
  </si>
  <si>
    <t>Zařízení staveniště včetně všech nákladů spojených s jeho zřízením, provozem, zabezpečením a likvidací</t>
  </si>
  <si>
    <t>-1118761411</t>
  </si>
  <si>
    <t>Poznámka k položce:_x000d_
Položka obsahuje: _x000d_
zařízení staveniště včetně všech nákladů spojených s jeho zřízením, provozem a likvidací; zřízení a projednání potřebných ploch pro zařízení staveniště, skládky materiálu, mezideponie, včetně úhrady poplatků a úpravy povrchu po likvidaci staveniště.</t>
  </si>
  <si>
    <t>R80</t>
  </si>
  <si>
    <t>Zajištění přechodného dopravního značení v místě přístupu/vjezdu na staveniště</t>
  </si>
  <si>
    <t>2015099551</t>
  </si>
  <si>
    <t xml:space="preserve">Poznámka k položce:_x000d_
Umístění přechodného dopravního značení vč. jeho následného odstranění._x000d_
Umístění bude provedeno v rozsahu dle zásad pro přechodné dopravní značení na pozemních komunikacích TP-66._x000d_
</t>
  </si>
  <si>
    <t>R63</t>
  </si>
  <si>
    <t>Zajištění ochrany vzrostlých stromů před poškozením</t>
  </si>
  <si>
    <t>1024</t>
  </si>
  <si>
    <t>301479315</t>
  </si>
  <si>
    <t xml:space="preserve">Poznámka k položce:_x000d_
Ochrana kmenů a náběhů stromů na ploše staveniště dočasným prkeným obedněním. _x000d_
V ceně kompletní dodávka a montáž._x000d_
Stromy budou nejprve obaleny geotextilií nebo jinou tkaninou a následně zřízeno obednění exponovaných částí kmene a kořenových náběhů prkny min. tl. 25 mm na výšku min. 2,5 m (dle zavětvení a podmínek). Uchycení bude provedeno ovázáním např. drátem, provazem případně jiným způsobem nepoškozující kmen.   </t>
  </si>
  <si>
    <t>R66</t>
  </si>
  <si>
    <t>Projednání a zajištění případného zvláštního užívání komunikací a veřejných ploch, včetně zajištění dopravního značení</t>
  </si>
  <si>
    <t>-169762513</t>
  </si>
  <si>
    <t>R98</t>
  </si>
  <si>
    <t>Zajištění trvalé likvidace odpadů v souladu s platnými právními předpisy</t>
  </si>
  <si>
    <t>-1767585295</t>
  </si>
  <si>
    <t>9996</t>
  </si>
  <si>
    <t>Zajištění všech zkoušek pro řádné provedení pláně vozovky dle ČSN 73 6133 a dle ČSN 72 1006</t>
  </si>
  <si>
    <t>R42</t>
  </si>
  <si>
    <t xml:space="preserve">Odchylka od příčného sklonu po 100 m </t>
  </si>
  <si>
    <t>-1927632495</t>
  </si>
  <si>
    <t>"C km 0 - 1245" 1245 /100</t>
  </si>
  <si>
    <t>R44</t>
  </si>
  <si>
    <t>Míra zhutnění 1x na 1000 m2</t>
  </si>
  <si>
    <t>-1940557302</t>
  </si>
  <si>
    <t>Poznámka k položce:_x000d_
Zkouška bude provedena statickou zatěžovací zkouškou podle ČSN 72 1006</t>
  </si>
  <si>
    <t>"C km 0 - 1245" 1245*4,6</t>
  </si>
  <si>
    <t>9999</t>
  </si>
  <si>
    <t>Zajištění všech nezbytných zkoušek pro řádné provedení konstrukčních vrstev vozovky dle ČSN 736126-1</t>
  </si>
  <si>
    <t>R01</t>
  </si>
  <si>
    <t>Tloušťka konstrukčních vrstev v profilu po 100 m, 3 body na profil</t>
  </si>
  <si>
    <t>290635204</t>
  </si>
  <si>
    <t>R02</t>
  </si>
  <si>
    <t>666102042</t>
  </si>
  <si>
    <t>R03</t>
  </si>
  <si>
    <t>Plocha položené konstrukční vrstvy</t>
  </si>
  <si>
    <t>-873921874</t>
  </si>
  <si>
    <t>Poznámka k položce:_x000d_
Plocha konstrukční vrstvy bude deklarována geodetickým zaměřením.</t>
  </si>
  <si>
    <t>"C km 0 - 1245" 1</t>
  </si>
  <si>
    <t>R04</t>
  </si>
  <si>
    <t>Zkouška míry zhutnění 1x na 1000 m2</t>
  </si>
  <si>
    <t>-376352691</t>
  </si>
  <si>
    <t>"C km 0 - 1245" 1245*4</t>
  </si>
  <si>
    <t>24039-14XC-SO-02 - 006 - Projekční a průzkumné práce a inženýrská činnost během realizace projektu</t>
  </si>
  <si>
    <t>Ostatní - Ostatní</t>
  </si>
  <si>
    <t xml:space="preserve">    999 - Ostatní náklady</t>
  </si>
  <si>
    <t>Ostatní</t>
  </si>
  <si>
    <t>R70</t>
  </si>
  <si>
    <t>Vyhotovení plánu bezpečnosti a ochrany zdraví - pro celou stavbu</t>
  </si>
  <si>
    <t>945510711</t>
  </si>
  <si>
    <t xml:space="preserve">Poznámka k položce:_x000d_
Vyhotovení plánu bezpečnosti a ochrany zdraví při práci na staveništi ve smyslu § 15 odstavce 2 zákona č. 309/2006 Sb., který předá zhotovitel objednateli k odsouhlasení při předání a převzetí staveniště. Zajištění plnění povinností dle zákona č. 309/2006 Sb.    </t>
  </si>
  <si>
    <t>R72</t>
  </si>
  <si>
    <t>Zpracování a předání dokumentace skutečného provedení stavby (3 paré) objednateli - pro celou stavbu dle platné vyhlášky</t>
  </si>
  <si>
    <t>38435719</t>
  </si>
  <si>
    <t>Dla_1</t>
  </si>
  <si>
    <t>Rovnanina</t>
  </si>
  <si>
    <t>8,8</t>
  </si>
  <si>
    <t>Jámy_100</t>
  </si>
  <si>
    <t>34</t>
  </si>
  <si>
    <t>Odkop_20_1</t>
  </si>
  <si>
    <t>3,52</t>
  </si>
  <si>
    <t>Zásyp_1</t>
  </si>
  <si>
    <t>17,62</t>
  </si>
  <si>
    <t>24039-14XC-SO-03 - 007 - Související objekty lesní cesty</t>
  </si>
  <si>
    <t>24039-14XC-SO-03-01 - 007.03 - Hospodářský propustek DN 400- 500 o délce do 10 m</t>
  </si>
  <si>
    <t xml:space="preserve">    2 - Zakládání</t>
  </si>
  <si>
    <t xml:space="preserve">    9 - Ostatní konstrukce a práce, bourání</t>
  </si>
  <si>
    <t>122251101</t>
  </si>
  <si>
    <t>Odkopávky a prokopávky nezapažené strojně v hornině třídy těžitelnosti I skupiny 3 do 20 m3</t>
  </si>
  <si>
    <t>-1050621697</t>
  </si>
  <si>
    <t>https://podminky.urs.cz/item/CS_URS_2025_01/122251101</t>
  </si>
  <si>
    <t>Dla_1*0,4</t>
  </si>
  <si>
    <t>131251102</t>
  </si>
  <si>
    <t>Hloubení nezapažených jam a zářezů strojně s urovnáním dna do předepsaného profilu a spádu v hornině třídy těžitelnosti I skupiny 3 přes 20 do 50 m3</t>
  </si>
  <si>
    <t>-763857999</t>
  </si>
  <si>
    <t>https://podminky.urs.cz/item/CS_URS_2025_01/131251102</t>
  </si>
  <si>
    <t>"Potrubí"</t>
  </si>
  <si>
    <t xml:space="preserve">" HP2  km 1,728  - vpravo" 8*1,5</t>
  </si>
  <si>
    <t>"Čela"</t>
  </si>
  <si>
    <t xml:space="preserve">" HP2  km 1,728  - vpravo" 22</t>
  </si>
  <si>
    <t>Jámy_100*0,5</t>
  </si>
  <si>
    <t>131351102</t>
  </si>
  <si>
    <t>Hloubení nezapažených jam a zářezů strojně s urovnáním dna do předepsaného profilu a spádu v hornině třídy těžitelnosti II skupiny 4 přes 20 do 50 m3</t>
  </si>
  <si>
    <t>553135061</t>
  </si>
  <si>
    <t>https://podminky.urs.cz/item/CS_URS_2025_01/131351102</t>
  </si>
  <si>
    <t>162451106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</si>
  <si>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</si>
  <si>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-181504024</t>
  </si>
  <si>
    <t>https://podminky.urs.cz/item/CS_URS_2025_01/162451106</t>
  </si>
  <si>
    <t>(Jámy_100-Zásyp_1)*0,8</t>
  </si>
  <si>
    <t>162451126</t>
  </si>
  <si>
    <t>Vodorovné přemístění výkopku nebo sypaniny po suchu na obvyklém dopravním prostředku, bez naložení výkopku, avšak se složením bez rozhrnutí z horniny třídy těžitelnosti II skupiny 4 a 5 na vzdálenost přes 1 500 do 2 000 m</t>
  </si>
  <si>
    <t>782422302</t>
  </si>
  <si>
    <t>https://podminky.urs.cz/item/CS_URS_2025_01/162451126</t>
  </si>
  <si>
    <t>(Jámy_100-Zásyp_1)*0,2</t>
  </si>
  <si>
    <t>171251101</t>
  </si>
  <si>
    <t>Uložení sypanin do násypů strojně s rozprostřením sypaniny ve vrstvách a s hrubým urovnáním nezhutněných jakékoliv třídy těžitelnosti</t>
  </si>
  <si>
    <t>172129465</t>
  </si>
  <si>
    <t>https://podminky.urs.cz/item/CS_URS_2025_01/171251101</t>
  </si>
  <si>
    <t>-Zásyp_1</t>
  </si>
  <si>
    <t>174151101</t>
  </si>
  <si>
    <t>Zásyp sypaninou z jakékoliv horniny strojně s uložením výkopku ve vrstvách se zhutněním jam, šachet, rýh nebo kolem objektů v těchto vykopávkách</t>
  </si>
  <si>
    <t>1649222883</t>
  </si>
  <si>
    <t>https://podminky.urs.cz/item/CS_URS_2025_01/174151101</t>
  </si>
  <si>
    <t xml:space="preserve">" HP2  km 1,728  - vpravo" 8*0,89</t>
  </si>
  <si>
    <t>"Čelo"</t>
  </si>
  <si>
    <t xml:space="preserve">" HP2  km 1,728  - vpravo" 10,5</t>
  </si>
  <si>
    <t>Zakládání</t>
  </si>
  <si>
    <t>274315513</t>
  </si>
  <si>
    <t>Základové konstrukce z betonu pasy prostého pro prostředí s mrazovými cykly tř. C 30/37</t>
  </si>
  <si>
    <t>307980947</t>
  </si>
  <si>
    <t>https://podminky.urs.cz/item/CS_URS_2025_01/274315513</t>
  </si>
  <si>
    <t>"TP - potrubí"</t>
  </si>
  <si>
    <t xml:space="preserve">" HP2  km 1,728  - vpravo" 8*1,7*0,1</t>
  </si>
  <si>
    <t>274362021</t>
  </si>
  <si>
    <t>Výztuž základů pasů ze svařovaných sítí z drátů typu KARI</t>
  </si>
  <si>
    <t>146944011</t>
  </si>
  <si>
    <t>https://podminky.urs.cz/item/CS_URS_2025_01/274362021</t>
  </si>
  <si>
    <t>"hP - potrubí"</t>
  </si>
  <si>
    <t xml:space="preserve">" HP2  km 1,728  - vpravo" 8*7,48/1000</t>
  </si>
  <si>
    <t>919441211</t>
  </si>
  <si>
    <t>Čelo propustku včetně římsy ze zdiva z lomového kamene, pro propustek z trub DN 300 až 500 mm</t>
  </si>
  <si>
    <t>-991290662</t>
  </si>
  <si>
    <t>https://podminky.urs.cz/item/CS_URS_2025_01/919441211</t>
  </si>
  <si>
    <t xml:space="preserve">" HP2  km 1,728  - vpravo" 2</t>
  </si>
  <si>
    <t>919535561</t>
  </si>
  <si>
    <t>Obetonování trubního propustku betonem prostým se zvýšenými nároky na prostředí tř. C 30/37</t>
  </si>
  <si>
    <t>-1593721825</t>
  </si>
  <si>
    <t>https://podminky.urs.cz/item/CS_URS_2025_01/919535561</t>
  </si>
  <si>
    <t xml:space="preserve">" HP2  km 1,728  - vpravo" 8*0,35</t>
  </si>
  <si>
    <t>919551112</t>
  </si>
  <si>
    <t>Zřízení propustku z trub plastových polyetylenových rýhovaných se spojkami nebo s hrdlem DN 400 mm</t>
  </si>
  <si>
    <t>184494290</t>
  </si>
  <si>
    <t>https://podminky.urs.cz/item/CS_URS_2025_01/919551112</t>
  </si>
  <si>
    <t xml:space="preserve">" HP2  km 1,728  - vpravo" 8</t>
  </si>
  <si>
    <t>28614154</t>
  </si>
  <si>
    <t>trubka kanalizační PP korugovaná DN 400x6000mm SN10</t>
  </si>
  <si>
    <t>1688826957</t>
  </si>
  <si>
    <t>R67</t>
  </si>
  <si>
    <t xml:space="preserve">Likvidace vybouraných hmot v souladu se zk. O odpadech č 185/2001 Sb. v platném znění. Součástí položky je doprava, potřebná manipulace s vybouranými hmotami a poplatky za uložení sutě na skládku. </t>
  </si>
  <si>
    <t>-870563342</t>
  </si>
  <si>
    <t>Poznámka k položce:_x000d_
- odvoz sutě na skládku včetně poplatku za skládku_x000d_
- předpokládá se odvoz na skládku ve vzdálenosti do cca 20 km</t>
  </si>
  <si>
    <t>"HP čela"</t>
  </si>
  <si>
    <t>"Hospodářský a trubní propust DN 400 , dl. (m)"</t>
  </si>
  <si>
    <t xml:space="preserve">" HP2  km 1,728  - vpravo" 10</t>
  </si>
  <si>
    <t>R68</t>
  </si>
  <si>
    <t>Bourání trubních propustů jakékoliv světlosti, vč. nosných konstrukcí, čel a jímek s odklizením a uložením vybouraného materiálu na skládku na vzdálenost do 3 m nebo s naložením na dopravní prostředek.</t>
  </si>
  <si>
    <t>-1442604488</t>
  </si>
  <si>
    <t>Poznámka k položce:_x000d_
Bourání trubních propustů jakékoliv světlosti, vč. nosných konstrukcí, čel a jímek.</t>
  </si>
  <si>
    <t>"HP - čela"</t>
  </si>
  <si>
    <t>-334682880</t>
  </si>
  <si>
    <t>-1369339947</t>
  </si>
  <si>
    <t>Jámy_100_1</t>
  </si>
  <si>
    <t>109,6</t>
  </si>
  <si>
    <t>Odkop_20_2</t>
  </si>
  <si>
    <t>4,2</t>
  </si>
  <si>
    <t>Rov_1</t>
  </si>
  <si>
    <t>Zásyp_2</t>
  </si>
  <si>
    <t>48,92</t>
  </si>
  <si>
    <t>24039-14XC-SO-03-02 - 007.07 - Trubní propustek DN 600 mm (nebo otevřený žlab s mříž DN 600 mm) o délce nad 10 m do 20 m v</t>
  </si>
  <si>
    <t xml:space="preserve">    4 - Vodorovné konstrukce</t>
  </si>
  <si>
    <t>1992327176</t>
  </si>
  <si>
    <t>2119789059</t>
  </si>
  <si>
    <t xml:space="preserve">" TP4  km 1,800 " 12*5,8</t>
  </si>
  <si>
    <t xml:space="preserve">" TP1  km 0,252 " 4*5</t>
  </si>
  <si>
    <t xml:space="preserve">" TP4  km 1,800 " 4*5</t>
  </si>
  <si>
    <t>Jámy_100_1*0,5</t>
  </si>
  <si>
    <t>-1350477109</t>
  </si>
  <si>
    <t>-1650145086</t>
  </si>
  <si>
    <t>(Jámy_100_1-Zásyp_2)*0,8</t>
  </si>
  <si>
    <t>166550696</t>
  </si>
  <si>
    <t>(Jámy_100_1-Zásyp_2)*0,2</t>
  </si>
  <si>
    <t>1099188668</t>
  </si>
  <si>
    <t>-Zásyp_2</t>
  </si>
  <si>
    <t>-329840682</t>
  </si>
  <si>
    <t xml:space="preserve">" TP4  km 1,800 " 12*2,41</t>
  </si>
  <si>
    <t xml:space="preserve">" TP1  km 0,252 " ((5*4)*2)-((5*3)*2)</t>
  </si>
  <si>
    <t xml:space="preserve">" TP4  km 1,800 " ((5*4)*2)-((5*3)*2)</t>
  </si>
  <si>
    <t>1159920104</t>
  </si>
  <si>
    <t xml:space="preserve">" TP4  km 1,800 " 12*2*0,1</t>
  </si>
  <si>
    <t xml:space="preserve">" TP2  km 0,252 "5*1,3*0,1</t>
  </si>
  <si>
    <t xml:space="preserve">" TP4  km 1,800 "5*1,3*0,1</t>
  </si>
  <si>
    <t>1384598303</t>
  </si>
  <si>
    <t xml:space="preserve">" TP4  km 1,800 " 12*15,6/1000</t>
  </si>
  <si>
    <t>Vodorovné konstrukce</t>
  </si>
  <si>
    <t>463211152</t>
  </si>
  <si>
    <t>Rovnanina z lomového kamene neupraveného pro podélné i příčné objekty objemu přes 3 m3 z kamene tříděného, s urovnáním líce a vyklínováním spár úlomky kamene hmotnost jednotlivých kamenů přes 80 do 200 kg</t>
  </si>
  <si>
    <t>-1063345272</t>
  </si>
  <si>
    <t>https://podminky.urs.cz/item/CS_URS_2025_01/463211152</t>
  </si>
  <si>
    <t>"Opevnění TP"</t>
  </si>
  <si>
    <t xml:space="preserve">" TP4  km 1,800 " 2*2,1</t>
  </si>
  <si>
    <t>919441221</t>
  </si>
  <si>
    <t>Čelo propustku včetně římsy ze zdiva z lomového kamene, pro propustek z trub DN 600 až 800 mm</t>
  </si>
  <si>
    <t>1442527871</t>
  </si>
  <si>
    <t>https://podminky.urs.cz/item/CS_URS_2025_01/919441221</t>
  </si>
  <si>
    <t xml:space="preserve">" TP1  km 0,252 "1</t>
  </si>
  <si>
    <t xml:space="preserve">" TP4  km 1,800 " 1</t>
  </si>
  <si>
    <t>-438182380</t>
  </si>
  <si>
    <t xml:space="preserve">" TP4  km 1,800 " 12*0,55</t>
  </si>
  <si>
    <t>919551114</t>
  </si>
  <si>
    <t>Zřízení propustku z trub plastových polyetylenových rýhovaných se spojkami nebo s hrdlem DN 600 mm</t>
  </si>
  <si>
    <t>-2141486311</t>
  </si>
  <si>
    <t>https://podminky.urs.cz/item/CS_URS_2025_01/919551114</t>
  </si>
  <si>
    <t xml:space="preserve">" TP4  km 1,800 " 12</t>
  </si>
  <si>
    <t>28614350</t>
  </si>
  <si>
    <t>trubka kanalizační PE-HD/PP korugovaná DN 600x6000mm SN8</t>
  </si>
  <si>
    <t>310912846</t>
  </si>
  <si>
    <t>936561111</t>
  </si>
  <si>
    <t>Podkladní a krycí vrstvy trubních propustků nebo překopů cest z kameniva drceného</t>
  </si>
  <si>
    <t>1147815861</t>
  </si>
  <si>
    <t>https://podminky.urs.cz/item/CS_URS_2025_01/936561111</t>
  </si>
  <si>
    <t xml:space="preserve">" TP4  km 1,800 " 12*1,2</t>
  </si>
  <si>
    <t>938902412</t>
  </si>
  <si>
    <t>Čištění propustků s odstraněním travnatého porostu nebo nánosu, s naložením na dopravní prostředek nebo s přemístěním na hromady na vzdálenost do 20 m strojně tlakovou vodou tloušťky nánosu do 25% průměru propustku přes 500 do 1000 mm</t>
  </si>
  <si>
    <t>-1357134995</t>
  </si>
  <si>
    <t>https://podminky.urs.cz/item/CS_URS_2025_01/938902412</t>
  </si>
  <si>
    <t xml:space="preserve">" TP2  km 1,143 " 7</t>
  </si>
  <si>
    <t xml:space="preserve">" TP3  km 1,642 " 7</t>
  </si>
  <si>
    <t xml:space="preserve">" TP5  km 2,415 " 8</t>
  </si>
  <si>
    <t>-198190055</t>
  </si>
  <si>
    <t>"TP čela"</t>
  </si>
  <si>
    <t xml:space="preserve">" TP4  km 1,800 " 2</t>
  </si>
  <si>
    <t xml:space="preserve">" TP4  km 1,800 " 6</t>
  </si>
  <si>
    <t>1595338908</t>
  </si>
  <si>
    <t>Dozdění čela trubního propustku</t>
  </si>
  <si>
    <t>1267402378</t>
  </si>
  <si>
    <t xml:space="preserve">" TP2  km 1,143 " 0,5</t>
  </si>
  <si>
    <t xml:space="preserve">" TP3  km 1,642 " 0,5</t>
  </si>
  <si>
    <t xml:space="preserve">" TP5  km 2,415 " 0,5</t>
  </si>
  <si>
    <t>-795297004</t>
  </si>
  <si>
    <t>1000955158</t>
  </si>
  <si>
    <t>43,8</t>
  </si>
  <si>
    <t>24039-14XC-SO-03-03 - 007.14 - Vtoková jímka na trubním propustku DN do 800 mm</t>
  </si>
  <si>
    <t>-2126014654</t>
  </si>
  <si>
    <t>"Jímka"</t>
  </si>
  <si>
    <t xml:space="preserve">" TP4  km 1,800 " 17</t>
  </si>
  <si>
    <t>-685734455</t>
  </si>
  <si>
    <t>-562425205</t>
  </si>
  <si>
    <t>1389109162</t>
  </si>
  <si>
    <t>-1291410097</t>
  </si>
  <si>
    <t>387474759</t>
  </si>
  <si>
    <t xml:space="preserve">" TP4  km 1,800 " 17-7</t>
  </si>
  <si>
    <t>-465818468</t>
  </si>
  <si>
    <t xml:space="preserve">" TP4  km 1,800 " 5,8*0,1</t>
  </si>
  <si>
    <t>-298215816</t>
  </si>
  <si>
    <t>919443111</t>
  </si>
  <si>
    <t>Vtoková jímka propustku ze zdiva z lomového kamene na maltu cementovou, propustku z trub DN do 800 mm</t>
  </si>
  <si>
    <t>-1862458591</t>
  </si>
  <si>
    <t>https://podminky.urs.cz/item/CS_URS_2025_01/919443111</t>
  </si>
  <si>
    <t>260611297</t>
  </si>
  <si>
    <t>-1148790828</t>
  </si>
  <si>
    <t>Sjezdy_150</t>
  </si>
  <si>
    <t>297</t>
  </si>
  <si>
    <t>24039-14XC-SO-03-04 - 007.16 - Samostatný sjezd, bez propustku nebo otevřeného žlabu s mříží</t>
  </si>
  <si>
    <t>-967107760</t>
  </si>
  <si>
    <t>Pláň</t>
  </si>
  <si>
    <t>366660305</t>
  </si>
  <si>
    <t>"ŠD 0/63"</t>
  </si>
  <si>
    <t xml:space="preserve">" N2  km 0,070  - vpravo" (8+3)/2*6</t>
  </si>
  <si>
    <t xml:space="preserve">" N5  km 0,500  - vlevo" (8+3)/2*6</t>
  </si>
  <si>
    <t xml:space="preserve">" N6  km 0,508  - vpravo" (8+3)/2*6</t>
  </si>
  <si>
    <t xml:space="preserve">" N7  km 0,734  - vlevo" (8+3)/2*6</t>
  </si>
  <si>
    <t xml:space="preserve">" N8  km 1,210  - vpravo" (8+3)/2*6</t>
  </si>
  <si>
    <t xml:space="preserve">" N9  km 1,221  - vpravo" (8+3)/2*6</t>
  </si>
  <si>
    <t xml:space="preserve">" N10  km 1,411  - vlevo" (8+3)/2*6</t>
  </si>
  <si>
    <t xml:space="preserve">" N11  km 1,546  - vlevo" (8+3)/2*6</t>
  </si>
  <si>
    <t xml:space="preserve">" N12  km 1,728  - vpravo" (8+3)/2*6</t>
  </si>
  <si>
    <t>704184331</t>
  </si>
  <si>
    <t>1217982170</t>
  </si>
  <si>
    <t>Sjezdy_U</t>
  </si>
  <si>
    <t>473</t>
  </si>
  <si>
    <t>24039-14XC-SO-03-05 - 007.17 - Sjezd na jinou účelovou komunikaci</t>
  </si>
  <si>
    <t>791013357</t>
  </si>
  <si>
    <t>-2099453058</t>
  </si>
  <si>
    <t xml:space="preserve">" N1  km 0,000 " 150</t>
  </si>
  <si>
    <t xml:space="preserve">" N3  km 0,252  - vpravo" 115</t>
  </si>
  <si>
    <t xml:space="preserve">" N4  km 0,267  - vlevo" 208</t>
  </si>
  <si>
    <t>-407595051</t>
  </si>
  <si>
    <t>795838947</t>
  </si>
  <si>
    <t>Sklady</t>
  </si>
  <si>
    <t>1275</t>
  </si>
  <si>
    <t>24039-14XC-SO-03-06 - 007.19 - Lesní sklad</t>
  </si>
  <si>
    <t>-1668721577</t>
  </si>
  <si>
    <t>447839364</t>
  </si>
  <si>
    <t xml:space="preserve">" SK1  km 0,010 - 0,045  - vlevo" 5*35</t>
  </si>
  <si>
    <t xml:space="preserve">" SK2  km 0,290 - 0,340  - vpravo" 5*50</t>
  </si>
  <si>
    <t xml:space="preserve">" SK3  km 1,490 - 1,535  - vlevo" 5*45</t>
  </si>
  <si>
    <t xml:space="preserve">" SK4  km 1,730 - 1,770  - vlevo" 5*40</t>
  </si>
  <si>
    <t xml:space="preserve">" SK5  km 1,801 - 1,851  - vlevo" 5*50</t>
  </si>
  <si>
    <t xml:space="preserve">" SK6  km 2,380 - 2,415  - vlevo" 5*35</t>
  </si>
  <si>
    <t>1194281662</t>
  </si>
  <si>
    <t>1734473777</t>
  </si>
  <si>
    <t>Obratiště</t>
  </si>
  <si>
    <t>135</t>
  </si>
  <si>
    <t>24039-14XC-SO-03-07 - 007.21 - Obratiště</t>
  </si>
  <si>
    <t>1463536199</t>
  </si>
  <si>
    <t>Pláň_1</t>
  </si>
  <si>
    <t>1804089255</t>
  </si>
  <si>
    <t xml:space="preserve">" O1  km 1,858  - vlevo"135</t>
  </si>
  <si>
    <t>929888864</t>
  </si>
  <si>
    <t>-1984257093</t>
  </si>
  <si>
    <t>Odkopávky</t>
  </si>
  <si>
    <t>8,25</t>
  </si>
  <si>
    <t>Rýhy</t>
  </si>
  <si>
    <t>66</t>
  </si>
  <si>
    <t>24039-14XC-SO-03-08 - 007.27 - Svodnice vody</t>
  </si>
  <si>
    <t>113205111</t>
  </si>
  <si>
    <t>Vytrhání svodnic s vybouráním lože, s přemístěním hmot na skládku na vzdálenost do 3 m nebo s naložením na dopravní prostředek ocelových kotvených do sypaniny</t>
  </si>
  <si>
    <t>-524216394</t>
  </si>
  <si>
    <t>https://podminky.urs.cz/item/CS_URS_2025_01/113205111</t>
  </si>
  <si>
    <t xml:space="preserve">" SV1  km 0,153 " 6</t>
  </si>
  <si>
    <t xml:space="preserve">" SV2  km 0,190 " 6</t>
  </si>
  <si>
    <t xml:space="preserve">" SV3  km 0,230 " 6</t>
  </si>
  <si>
    <t xml:space="preserve">" SV4  km 0,834 " 6</t>
  </si>
  <si>
    <t xml:space="preserve">" SV5  km 0,883 " 6</t>
  </si>
  <si>
    <t xml:space="preserve">" SV6  km 0,845 " 6</t>
  </si>
  <si>
    <t xml:space="preserve">" SV7  km 1,033 " 6</t>
  </si>
  <si>
    <t xml:space="preserve">" SV8  km 1,304 " 6</t>
  </si>
  <si>
    <t xml:space="preserve">" SV9  km 1,380 " 6</t>
  </si>
  <si>
    <t xml:space="preserve">" SV10  km 1,450 " 6</t>
  </si>
  <si>
    <t xml:space="preserve">" SV11  km 1,537 " 6</t>
  </si>
  <si>
    <t xml:space="preserve">" SV12  km 1,684 " 6</t>
  </si>
  <si>
    <t xml:space="preserve">" SV13  km 1,936 " 6</t>
  </si>
  <si>
    <t xml:space="preserve">" SV14  km 2,046 " 6</t>
  </si>
  <si>
    <t xml:space="preserve">" SV15  km 2,140 " 6</t>
  </si>
  <si>
    <t xml:space="preserve">" SV16  km 2,196 " 6</t>
  </si>
  <si>
    <t xml:space="preserve">" SV17  km 2,252 " 6</t>
  </si>
  <si>
    <t xml:space="preserve">" SV18  km 2,421 " 6</t>
  </si>
  <si>
    <t>1314052274</t>
  </si>
  <si>
    <t>132251101</t>
  </si>
  <si>
    <t>Hloubení nezapažených rýh šířky do 800 mm strojně s urovnáním dna do předepsaného profilu a spádu v hornině třídy těžitelnosti I skupiny 3 do 20 m3</t>
  </si>
  <si>
    <t>2069653886</t>
  </si>
  <si>
    <t>https://podminky.urs.cz/item/CS_URS_2025_01/132251101</t>
  </si>
  <si>
    <t xml:space="preserve">" SVÚ1  km 0,128 - 0,233 " 4*5*0,8*0,5</t>
  </si>
  <si>
    <t xml:space="preserve">" SVÚ2  km 0,233 - 0,430 " 3*5*0,8*0,5</t>
  </si>
  <si>
    <t xml:space="preserve">" SVÚ3  km 0,714 - 0,861 " 2*5*0,8*0,5</t>
  </si>
  <si>
    <t xml:space="preserve">" SVÚ4  km 0,861 - 1,118 " 4*5*0,8*0,5</t>
  </si>
  <si>
    <t xml:space="preserve">" SVÚ5  km 1,370 - 1,535 " 3*5*0,8*0,5</t>
  </si>
  <si>
    <t xml:space="preserve">" SVÚ6  km 1,535 - 1,614 " 2*5*0,8*0,5</t>
  </si>
  <si>
    <t xml:space="preserve">" SVÚ7  km 1,614 - 1,761 " 3*5*0,8*0,5</t>
  </si>
  <si>
    <t xml:space="preserve">" SVÚ8  km 1,761 - 1,957 " 2*5*0,8*0,5</t>
  </si>
  <si>
    <t xml:space="preserve">" SVÚ9  km 2,037 - 2,139 " 2*5*0,8*0,5</t>
  </si>
  <si>
    <t xml:space="preserve">" SVÚ10  km 2,139 - 2,216 " 2*5*0,8*0,5</t>
  </si>
  <si>
    <t xml:space="preserve">" SVÚ11  km 2,216 - 2,349 " 2*5*0,8*0,5</t>
  </si>
  <si>
    <t xml:space="preserve">" SVÚ12  km 2,349 - 2,492 " 2*5*0,8*0,5</t>
  </si>
  <si>
    <t xml:space="preserve">" SVÚ13  km 2,492 - 2,574 " 2*5*0,8*0,5</t>
  </si>
  <si>
    <t>5118017</t>
  </si>
  <si>
    <t>1295582620</t>
  </si>
  <si>
    <t>463211141</t>
  </si>
  <si>
    <t>Rovnanina z lomového kamene neupraveného pro podélné i příčné objekty objemu do 3 m3 z kamene tříděného, s urovnáním líce a vyklínováním spár úlomky kamene hmotnost jednotlivých kamenů do 80 kg</t>
  </si>
  <si>
    <t>566413911</t>
  </si>
  <si>
    <t>https://podminky.urs.cz/item/CS_URS_2025_01/463211141</t>
  </si>
  <si>
    <t xml:space="preserve">" SVÚ1  km 0,128 - 0,233 " 4*0,15</t>
  </si>
  <si>
    <t xml:space="preserve">" SVÚ2  km 0,233 - 0,430 " 5*0,15</t>
  </si>
  <si>
    <t xml:space="preserve">" SVÚ3  km 0,714 - 0,861 " 6*0,15</t>
  </si>
  <si>
    <t xml:space="preserve">" SVÚ4  km 0,861 - 1,118 " 8*0,15</t>
  </si>
  <si>
    <t xml:space="preserve">" SVÚ5  km 1,370 - 1,535 " 5*0,15</t>
  </si>
  <si>
    <t xml:space="preserve">" SVÚ6  km 1,535 - 1,614 " 2*0,15</t>
  </si>
  <si>
    <t xml:space="preserve">" SVÚ7  km 1,614 - 1,761 " 5*0,15</t>
  </si>
  <si>
    <t xml:space="preserve">" SVÚ8  km 1,761 - 1,957 " 5*0,15</t>
  </si>
  <si>
    <t xml:space="preserve">" SVÚ9  km 2,037 - 2,139 " 3*0,15</t>
  </si>
  <si>
    <t xml:space="preserve">" SVÚ10  km 2,139 - 2,216 " 3*0,15</t>
  </si>
  <si>
    <t xml:space="preserve">" SVÚ11  km 2,216 - 2,349 " 4*0,15</t>
  </si>
  <si>
    <t xml:space="preserve">" SVÚ12  km 2,349 - 2,492 " 3*0,15</t>
  </si>
  <si>
    <t xml:space="preserve">" SVÚ13  km 2,492 - 2,574 " 2*0,15</t>
  </si>
  <si>
    <t>597311121</t>
  </si>
  <si>
    <t>Svodnice vody ocelová šířky 120 mm, kotvená do sypaniny</t>
  </si>
  <si>
    <t>-1768605906</t>
  </si>
  <si>
    <t>https://podminky.urs.cz/item/CS_URS_2025_01/597311121</t>
  </si>
  <si>
    <t xml:space="preserve">" SVÚ1  km 0,128 - 0,233 " 6*4</t>
  </si>
  <si>
    <t xml:space="preserve">" SVÚ2  km 0,233 - 0,430 " 6*3</t>
  </si>
  <si>
    <t xml:space="preserve">" SVÚ3  km 0,714 - 0,861 " 6*2</t>
  </si>
  <si>
    <t xml:space="preserve">" SVÚ4  km 0,861 - 1,118 " 6*4</t>
  </si>
  <si>
    <t xml:space="preserve">" SVÚ5  km 1,370 - 1,535 " 6*3</t>
  </si>
  <si>
    <t xml:space="preserve">" SVÚ6  km 1,535 - 1,614 " 6*2</t>
  </si>
  <si>
    <t xml:space="preserve">" SVÚ7  km 1,614 - 1,761 " 6*3</t>
  </si>
  <si>
    <t xml:space="preserve">" SVÚ8  km 1,761 - 1,957 " 6*2</t>
  </si>
  <si>
    <t xml:space="preserve">" SVÚ9  km 2,037 - 2,139 " 6*2</t>
  </si>
  <si>
    <t xml:space="preserve">" SVÚ10  km 2,139 - 2,216 " 6*2</t>
  </si>
  <si>
    <t xml:space="preserve">" SVÚ11  km 2,216 - 2,349 " 6*2</t>
  </si>
  <si>
    <t xml:space="preserve">" SVÚ12  km 2,349 - 2,492 " 6*2</t>
  </si>
  <si>
    <t xml:space="preserve">" SVÚ13  km 2,492 - 2,574 " 6*2</t>
  </si>
  <si>
    <t>RP60</t>
  </si>
  <si>
    <t xml:space="preserve">Likvidace vybouraných hmot v souladu se zk. O odpadech č. 541/2020 Sb. v platném znění. Součástí položky je doprava, potřebná manipulace s vybouranými hmotami a poplatky za uložení sutě na skládku. </t>
  </si>
  <si>
    <t>-1839972303</t>
  </si>
  <si>
    <t>Poznámka k položce:_x000d_
- odvoz sutě na skládku včetně poplatku za skládku_x000d_
- předpokládá se odvoz na skládku ve vzdálenosti do cca 15 km</t>
  </si>
  <si>
    <t>1750449306</t>
  </si>
  <si>
    <t>1327287280</t>
  </si>
  <si>
    <t>167,5</t>
  </si>
  <si>
    <t>165</t>
  </si>
  <si>
    <t>24039-14XC-SO-04 - 000 - Nezpůsobilé výdaje</t>
  </si>
  <si>
    <t>24039-14XC-SO-04-01 - Cesta</t>
  </si>
  <si>
    <t>517689712</t>
  </si>
  <si>
    <t>418936170</t>
  </si>
  <si>
    <t>269843989</t>
  </si>
  <si>
    <t xml:space="preserve">" C2  km 0,078 - 0,079 " 4*1</t>
  </si>
  <si>
    <t xml:space="preserve">" C6  km 1,210 - 1,416 " 4*206</t>
  </si>
  <si>
    <t>" VB 14, km 1,219" 167,5</t>
  </si>
  <si>
    <t>-542970080</t>
  </si>
  <si>
    <t>1161527461</t>
  </si>
  <si>
    <t xml:space="preserve">" CK1  km 0,020 - 2,609 -90%" 4*207*0,9</t>
  </si>
  <si>
    <t>1528018430</t>
  </si>
  <si>
    <t xml:space="preserve">" P3  km 1,240 - 1,405  - vpravo" 165</t>
  </si>
  <si>
    <t>-807998926</t>
  </si>
  <si>
    <t xml:space="preserve">" K1  km 0,000 - 2,609  - obě strany" 0,5*207*2</t>
  </si>
  <si>
    <t>262283006</t>
  </si>
  <si>
    <t>99</t>
  </si>
  <si>
    <t>Sjezdy_200</t>
  </si>
  <si>
    <t>270</t>
  </si>
  <si>
    <t>24039-14XC-SO-04-02 - Sjezdy</t>
  </si>
  <si>
    <t>1120696064</t>
  </si>
  <si>
    <t>211341706</t>
  </si>
  <si>
    <t>628849846</t>
  </si>
  <si>
    <t xml:space="preserve">" N13  km 1,858  - vlevo" (15+3)/2*30</t>
  </si>
  <si>
    <t>-1041394639</t>
  </si>
  <si>
    <t>-59632304</t>
  </si>
  <si>
    <t>24039-14XC-SO-04-03 - Hospodářské propustky</t>
  </si>
  <si>
    <t>938902411</t>
  </si>
  <si>
    <t>Čištění propustků s odstraněním travnatého porostu nebo nánosu, s naložením na dopravní prostředek nebo s přemístěním na hromady na vzdálenost do 20 m strojně tlakovou vodou tloušťky nánosu do 25% průměru propustku do 500 mm</t>
  </si>
  <si>
    <t>-1767242496</t>
  </si>
  <si>
    <t>https://podminky.urs.cz/item/CS_URS_2025_01/938902411</t>
  </si>
  <si>
    <t xml:space="preserve">" HP1  km 0,000 " 16</t>
  </si>
  <si>
    <t>-1232046010</t>
  </si>
  <si>
    <t>1258661051</t>
  </si>
  <si>
    <t>SEZNAM FIGUR</t>
  </si>
  <si>
    <t>Výměra</t>
  </si>
  <si>
    <t>24039-14XC-SO-01/ 24039-14XC-SO-01-01</t>
  </si>
  <si>
    <t>Hutnene_nasypy</t>
  </si>
  <si>
    <t>Lesni_puda</t>
  </si>
  <si>
    <t>"Sejmutí lesní půdy v prům. tl. 10 cm na zemní pláni LC" 1245*(4,6-2,8)</t>
  </si>
  <si>
    <t>Nakladani</t>
  </si>
  <si>
    <t>Nezhutnene_nasypy</t>
  </si>
  <si>
    <t>Lesni_puda*0,2</t>
  </si>
  <si>
    <t>-Hutnene_nasypy</t>
  </si>
  <si>
    <t>-Pa300*0,0440</t>
  </si>
  <si>
    <t>-Pa500*0,2198</t>
  </si>
  <si>
    <t>-Pa700*0,6924</t>
  </si>
  <si>
    <t>-Pa900*1,5826</t>
  </si>
  <si>
    <t>Použití figury:</t>
  </si>
  <si>
    <t>Úprava pláně v hornině třídy těžitelnosti I skupiny 1 až 3 se zhutněním strojně</t>
  </si>
  <si>
    <t>Podklad ze štěrkodrtě ŠD plochy přes 100 m2 tl 100 mm</t>
  </si>
  <si>
    <t>Posyp krytu kamenivem drceným nebo těženým přes 15 do 20 kg/m2</t>
  </si>
  <si>
    <t>Úprava krytu z kameniva drceného pro nový kryt s doplněním kameniva drceného přes 0,10 do 0,15 m3/m2</t>
  </si>
  <si>
    <t>Oblouky_1</t>
  </si>
  <si>
    <t>Oblouky2</t>
  </si>
  <si>
    <t>Odkopávky a prokopávky nezapažené v hornině třídy těžitelnosti I skupiny 3 objem do 1000 m3 strojně</t>
  </si>
  <si>
    <t>Odkopávky a prokopávky nezapažené v hornině třídy těžitelnosti II skupiny 4 objem do 1000 m3 strojně</t>
  </si>
  <si>
    <t>Vodorovné přemístění přes 500 do 1000 m výkopku/sypaniny z horniny třídy těžitelnosti I skupiny 1 až 3</t>
  </si>
  <si>
    <t>Vodorovné přemístění přes 500 do 1000 m výkopku/sypaniny z hornin třídy těžitelnosti II skupiny 4 a 5</t>
  </si>
  <si>
    <t>Uložení sypaniny z hornin soudržných do násypů zhutněných strojně</t>
  </si>
  <si>
    <t>Čištění příkopů komunikací příkopovým rypadlem objem nánosu do 0,15 m3/m</t>
  </si>
  <si>
    <t>Čištění příkopů komunikací příkopovým rypadlem objem nánosu přes 0,15 do 0,3 m3/m</t>
  </si>
  <si>
    <t>P50</t>
  </si>
  <si>
    <t xml:space="preserve">" P1  km 0,490 - 0,645  - vlevo" 155</t>
  </si>
  <si>
    <t>Odstranění pařezů průměru přes 100 do 300 mm</t>
  </si>
  <si>
    <t>Zásyp jam po pařezech D pařezů do 300 mm strojně</t>
  </si>
  <si>
    <t>Ekologická likvidace pařezů v souladu s platnými právními předpisy vč. vodorovného přemístění</t>
  </si>
  <si>
    <t>Odstranění pařezů průměru přes 300 do 500 mm</t>
  </si>
  <si>
    <t>Zásyp jam po pařezech D pařezů přes 300 do 500 mm strojně</t>
  </si>
  <si>
    <t>Odstranění pařezů průměru přes 500 do 700 mm</t>
  </si>
  <si>
    <t>Zásyp jam po pařezech D pařezů přes 500 do 700 mm strojně</t>
  </si>
  <si>
    <t>Pa900</t>
  </si>
  <si>
    <t>ks</t>
  </si>
  <si>
    <t>Parezy_zasyp</t>
  </si>
  <si>
    <t>Rozšíření</t>
  </si>
  <si>
    <t>Svahování v zářezech v hornině třídy těžitelnosti I skupiny 1 až 3 strojně</t>
  </si>
  <si>
    <t>Svahování v zářezech v hornině třídy těžitelnosti II skupiny 4 a 5 strojně</t>
  </si>
  <si>
    <t>Vod_prem_500</t>
  </si>
  <si>
    <t>24039-14XC-SO-01/ 24039-14XC-SO-01-02</t>
  </si>
  <si>
    <t>"Hutněné násypy - hmotová tabulka" 150</t>
  </si>
  <si>
    <t>"Zásyp po skrytí lesní půdy" Lesni_puda*0,1</t>
  </si>
  <si>
    <t xml:space="preserve">" C  km 0,970 - 1,245" 2*(1245-970)*2</t>
  </si>
  <si>
    <t>" VB 2, km 0,947 - km 0,971 " 103</t>
  </si>
  <si>
    <t>"Odkopávky - hmotová tabulka" 1190</t>
  </si>
  <si>
    <t xml:space="preserve">" P1  km 0,000 - 0,025  - vpravo" 60*0,5</t>
  </si>
  <si>
    <t>-Lesni_puda*0,2</t>
  </si>
  <si>
    <t>94</t>
  </si>
  <si>
    <t>93</t>
  </si>
  <si>
    <t>"Svahování výkopů cesty" 754</t>
  </si>
  <si>
    <t>Lesni_puda*0,1</t>
  </si>
  <si>
    <t>24039-14XC-SO-03/ 24039-14XC-SO-03-01</t>
  </si>
  <si>
    <t>"Opevnění HP"</t>
  </si>
  <si>
    <t xml:space="preserve">" HP2  km 0,500  - vlevo" 2,2*2</t>
  </si>
  <si>
    <t xml:space="preserve">" HP3  km 1,728  - vpravo" 2,2*2</t>
  </si>
  <si>
    <t>Odkopávky a prokopávky nezapažené v hornině třídy těžitelnosti I skupiny 3 objem do 20 m3 strojně</t>
  </si>
  <si>
    <t>Jámy</t>
  </si>
  <si>
    <t xml:space="preserve">" TP1  km 1,241 " 8*4,4</t>
  </si>
  <si>
    <t>Hloubení jam nezapažených v hornině třídy těžitelnosti I skupiny 3 objem do 50 m3 strojně</t>
  </si>
  <si>
    <t>Hloubení jam nezapažených v hornině třídy těžitelnosti II skupiny 4 objem do 50 m3 strojně</t>
  </si>
  <si>
    <t>Vodorovné přemístění přes 1 500 do 2000 m výkopku/sypaniny z horniny třídy těžitelnosti I skupiny 1 až 3</t>
  </si>
  <si>
    <t>Vodorovné přemístění přes 1 500 do 2000 m výkopku/sypaniny z horniny třídy těžitelnosti II skupiny 4 a 5</t>
  </si>
  <si>
    <t>Uložení sypaniny do násypů nezhutněných strojně</t>
  </si>
  <si>
    <t>Odkop_20</t>
  </si>
  <si>
    <t>Rov</t>
  </si>
  <si>
    <t xml:space="preserve">" TP1  km 1,241 " 4,4+1,6+3</t>
  </si>
  <si>
    <t>Zásyp</t>
  </si>
  <si>
    <t xml:space="preserve">" TP1  km 1,241 " 8*2,41</t>
  </si>
  <si>
    <t>Zásyp jam, šachet rýh nebo kolem objektů sypaninou se zhutněním</t>
  </si>
  <si>
    <t>24039-14XC-SO-03/ 24039-14XC-SO-03-02</t>
  </si>
  <si>
    <t xml:space="preserve">" HP2  km 0,500  - vlevo" 10*1,5</t>
  </si>
  <si>
    <t xml:space="preserve">" HP3  km 1,728  - vpravo" 10*1,5</t>
  </si>
  <si>
    <t>Rovnanina objemu přes 3 m3 z lomového kamene tříděného hmotnosti přes 80 do 200 kg s urovnáním líce</t>
  </si>
  <si>
    <t xml:space="preserve">" HP2  km 1,728  - vpravo" 10*0,89</t>
  </si>
  <si>
    <t>24039-14XC-SO-03/ 24039-14XC-SO-03-03</t>
  </si>
  <si>
    <t>"Odtok"</t>
  </si>
  <si>
    <t xml:space="preserve">" TP1  km 0,042 " 8*1,5</t>
  </si>
  <si>
    <t xml:space="preserve">" TP2  km 0,314 " 6*2,5</t>
  </si>
  <si>
    <t>24039-14XC-SO-03/ 24039-14XC-SO-03-04</t>
  </si>
  <si>
    <t>Podklad ze štěrkodrtě ŠD plochy přes 100 m2 tl 150 mm</t>
  </si>
  <si>
    <t>24039-14XC-SO-03/ 24039-14XC-SO-03-05</t>
  </si>
  <si>
    <t>24039-14XC-SO-03/ 24039-14XC-SO-03-06</t>
  </si>
  <si>
    <t>Podklad ze štěrkodrtě ŠD plochy přes 100 m2 tl 200 mm</t>
  </si>
  <si>
    <t>24039-14XC-SO-03/ 24039-14XC-SO-03-07</t>
  </si>
  <si>
    <t>Sjezdy_150_1</t>
  </si>
  <si>
    <t>24039-14XC-SO-03/ 24039-14XC-SO-03-08</t>
  </si>
  <si>
    <t>Prulehy</t>
  </si>
  <si>
    <t>Rovnanina objemu do 3 m3 z lomového kamene tříděného hmotnosti do 80 kg s urovnáním líce</t>
  </si>
  <si>
    <t>Hloubení rýh nezapažených š do 800 mm v hornině třídy těžitelnosti I skupiny 3 objem do 20 m3 strojně</t>
  </si>
  <si>
    <t>24039-14XC-SO-04/ 24039-14XC-SO-04-01</t>
  </si>
  <si>
    <t>24039-14XC-SO-04/ 24039-14XC-SO-04-02</t>
  </si>
  <si>
    <t>24039-14XC-SO-04/ 24039-14XC-SO-04-03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</si>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</sst>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5" fillId="0" borderId="0" applyNumberFormat="0" applyFill="0" applyBorder="0" applyAlignment="0" applyProtection="0"/>
  </cellStyleXfs>
  <cellXfs count="4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32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5" fillId="0" borderId="13" xfId="0" applyNumberFormat="1" applyFont="1" applyBorder="1" applyAlignment="1" applyProtection="1"/>
    <xf numFmtId="166" fontId="35" fillId="0" borderId="14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41" fillId="0" borderId="23" xfId="0" applyFont="1" applyBorder="1" applyAlignment="1" applyProtection="1">
      <alignment horizontal="center" vertical="center"/>
    </xf>
    <xf numFmtId="49" fontId="41" fillId="0" borderId="23" xfId="0" applyNumberFormat="1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center" vertical="center" wrapText="1"/>
    </xf>
    <xf numFmtId="167" fontId="41" fillId="0" borderId="23" xfId="0" applyNumberFormat="1" applyFont="1" applyBorder="1" applyAlignment="1" applyProtection="1">
      <alignment vertical="center"/>
    </xf>
    <xf numFmtId="4" fontId="41" fillId="2" borderId="23" xfId="0" applyNumberFormat="1" applyFont="1" applyFill="1" applyBorder="1" applyAlignment="1" applyProtection="1">
      <alignment vertical="center"/>
      <protection locked="0"/>
    </xf>
    <xf numFmtId="4" fontId="41" fillId="0" borderId="23" xfId="0" applyNumberFormat="1" applyFont="1" applyBorder="1" applyAlignment="1" applyProtection="1">
      <alignment vertical="center"/>
    </xf>
    <xf numFmtId="0" fontId="42" fillId="0" borderId="4" xfId="0" applyFont="1" applyBorder="1" applyAlignment="1">
      <alignment vertical="center"/>
    </xf>
    <xf numFmtId="0" fontId="41" fillId="2" borderId="15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3" fillId="0" borderId="17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/>
    </xf>
    <xf numFmtId="167" fontId="43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4" fillId="0" borderId="24" xfId="0" applyFont="1" applyBorder="1" applyAlignment="1">
      <alignment vertical="center" wrapText="1"/>
    </xf>
    <xf numFmtId="0" fontId="44" fillId="0" borderId="25" xfId="0" applyFont="1" applyBorder="1" applyAlignment="1">
      <alignment vertical="center" wrapText="1"/>
    </xf>
    <xf numFmtId="0" fontId="44" fillId="0" borderId="26" xfId="0" applyFont="1" applyBorder="1" applyAlignment="1">
      <alignment vertical="center" wrapText="1"/>
    </xf>
    <xf numFmtId="0" fontId="44" fillId="0" borderId="27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44" fillId="0" borderId="28" xfId="0" applyFont="1" applyBorder="1" applyAlignment="1">
      <alignment horizontal="center" vertical="center" wrapText="1"/>
    </xf>
    <xf numFmtId="0" fontId="44" fillId="0" borderId="27" xfId="0" applyFont="1" applyBorder="1" applyAlignment="1">
      <alignment vertical="center" wrapText="1"/>
    </xf>
    <xf numFmtId="0" fontId="46" fillId="0" borderId="29" xfId="0" applyFont="1" applyBorder="1" applyAlignment="1">
      <alignment horizontal="left" wrapText="1"/>
    </xf>
    <xf numFmtId="0" fontId="44" fillId="0" borderId="28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8" fillId="0" borderId="27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vertical="center"/>
    </xf>
    <xf numFmtId="49" fontId="47" fillId="0" borderId="1" xfId="0" applyNumberFormat="1" applyFont="1" applyBorder="1" applyAlignment="1">
      <alignment horizontal="left" vertical="center" wrapText="1"/>
    </xf>
    <xf numFmtId="49" fontId="47" fillId="0" borderId="1" xfId="0" applyNumberFormat="1" applyFont="1" applyBorder="1" applyAlignment="1">
      <alignment vertical="center" wrapText="1"/>
    </xf>
    <xf numFmtId="0" fontId="44" fillId="0" borderId="30" xfId="0" applyFont="1" applyBorder="1" applyAlignment="1">
      <alignment vertical="center" wrapText="1"/>
    </xf>
    <xf numFmtId="0" fontId="49" fillId="0" borderId="29" xfId="0" applyFont="1" applyBorder="1" applyAlignment="1">
      <alignment vertical="center" wrapText="1"/>
    </xf>
    <xf numFmtId="0" fontId="44" fillId="0" borderId="31" xfId="0" applyFont="1" applyBorder="1" applyAlignment="1">
      <alignment vertical="center" wrapText="1"/>
    </xf>
    <xf numFmtId="0" fontId="44" fillId="0" borderId="1" xfId="0" applyFont="1" applyBorder="1" applyAlignment="1">
      <alignment vertical="top"/>
    </xf>
    <xf numFmtId="0" fontId="44" fillId="0" borderId="0" xfId="0" applyFont="1" applyAlignment="1">
      <alignment vertical="top"/>
    </xf>
    <xf numFmtId="0" fontId="44" fillId="0" borderId="24" xfId="0" applyFont="1" applyBorder="1" applyAlignment="1">
      <alignment horizontal="left" vertical="center"/>
    </xf>
    <xf numFmtId="0" fontId="44" fillId="0" borderId="25" xfId="0" applyFont="1" applyBorder="1" applyAlignment="1">
      <alignment horizontal="left" vertical="center"/>
    </xf>
    <xf numFmtId="0" fontId="44" fillId="0" borderId="26" xfId="0" applyFont="1" applyBorder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4" fillId="0" borderId="28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6" fillId="0" borderId="29" xfId="0" applyFont="1" applyBorder="1" applyAlignment="1">
      <alignment horizontal="center" vertical="center"/>
    </xf>
    <xf numFmtId="0" fontId="50" fillId="0" borderId="29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7" fillId="0" borderId="1" xfId="0" applyFont="1" applyFill="1" applyBorder="1" applyAlignment="1">
      <alignment horizontal="left" vertical="center"/>
    </xf>
    <xf numFmtId="0" fontId="47" fillId="0" borderId="1" xfId="0" applyFont="1" applyFill="1" applyBorder="1" applyAlignment="1">
      <alignment horizontal="center" vertical="center"/>
    </xf>
    <xf numFmtId="0" fontId="44" fillId="0" borderId="30" xfId="0" applyFont="1" applyBorder="1" applyAlignment="1">
      <alignment horizontal="left" vertical="center"/>
    </xf>
    <xf numFmtId="0" fontId="49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center" vertical="center" wrapText="1"/>
    </xf>
    <xf numFmtId="0" fontId="44" fillId="0" borderId="24" xfId="0" applyFont="1" applyBorder="1" applyAlignment="1">
      <alignment horizontal="left" vertical="center" wrapText="1"/>
    </xf>
    <xf numFmtId="0" fontId="44" fillId="0" borderId="25" xfId="0" applyFont="1" applyBorder="1" applyAlignment="1">
      <alignment horizontal="left" vertical="center" wrapText="1"/>
    </xf>
    <xf numFmtId="0" fontId="44" fillId="0" borderId="26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50" fillId="0" borderId="27" xfId="0" applyFont="1" applyBorder="1" applyAlignment="1">
      <alignment horizontal="left" vertical="center" wrapText="1"/>
    </xf>
    <xf numFmtId="0" fontId="50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/>
    </xf>
    <xf numFmtId="0" fontId="48" fillId="0" borderId="30" xfId="0" applyFont="1" applyBorder="1" applyAlignment="1">
      <alignment horizontal="left" vertical="center" wrapText="1"/>
    </xf>
    <xf numFmtId="0" fontId="48" fillId="0" borderId="29" xfId="0" applyFont="1" applyBorder="1" applyAlignment="1">
      <alignment horizontal="left" vertical="center" wrapText="1"/>
    </xf>
    <xf numFmtId="0" fontId="48" fillId="0" borderId="3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center" vertical="top"/>
    </xf>
    <xf numFmtId="0" fontId="48" fillId="0" borderId="30" xfId="0" applyFont="1" applyBorder="1" applyAlignment="1">
      <alignment horizontal="left" vertical="center"/>
    </xf>
    <xf numFmtId="0" fontId="48" fillId="0" borderId="3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50" fillId="0" borderId="0" xfId="0" applyFont="1" applyAlignment="1">
      <alignment vertical="center"/>
    </xf>
    <xf numFmtId="0" fontId="46" fillId="0" borderId="1" xfId="0" applyFont="1" applyBorder="1" applyAlignment="1">
      <alignment vertical="center"/>
    </xf>
    <xf numFmtId="0" fontId="50" fillId="0" borderId="29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7" fillId="0" borderId="1" xfId="0" applyFont="1" applyBorder="1" applyAlignment="1">
      <alignment vertical="top"/>
    </xf>
    <xf numFmtId="49" fontId="47" fillId="0" borderId="1" xfId="0" applyNumberFormat="1" applyFont="1" applyBorder="1" applyAlignment="1">
      <alignment horizontal="left" vertical="center"/>
    </xf>
    <xf numFmtId="0" fontId="53" fillId="0" borderId="27" xfId="0" applyFont="1" applyBorder="1" applyAlignment="1" applyProtection="1">
      <alignment horizontal="left" vertical="center"/>
    </xf>
    <xf numFmtId="0" fontId="54" fillId="0" borderId="1" xfId="0" applyFont="1" applyBorder="1" applyAlignment="1" applyProtection="1">
      <alignment vertical="top"/>
    </xf>
    <xf numFmtId="0" fontId="54" fillId="0" borderId="1" xfId="0" applyFont="1" applyBorder="1" applyAlignment="1" applyProtection="1">
      <alignment horizontal="left" vertical="center"/>
    </xf>
    <xf numFmtId="0" fontId="54" fillId="0" borderId="1" xfId="0" applyFont="1" applyBorder="1" applyAlignment="1" applyProtection="1">
      <alignment horizontal="center" vertical="center"/>
    </xf>
    <xf numFmtId="49" fontId="54" fillId="0" borderId="1" xfId="0" applyNumberFormat="1" applyFont="1" applyBorder="1" applyAlignment="1" applyProtection="1">
      <alignment horizontal="left" vertical="center"/>
    </xf>
    <xf numFmtId="0" fontId="5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6" fillId="0" borderId="29" xfId="0" applyFont="1" applyBorder="1" applyAlignment="1">
      <alignment horizontal="left"/>
    </xf>
    <xf numFmtId="0" fontId="50" fillId="0" borderId="29" xfId="0" applyFont="1" applyBorder="1" applyAlignment="1"/>
    <xf numFmtId="0" fontId="44" fillId="0" borderId="27" xfId="0" applyFont="1" applyBorder="1" applyAlignment="1">
      <alignment vertical="top"/>
    </xf>
    <xf numFmtId="0" fontId="44" fillId="0" borderId="28" xfId="0" applyFont="1" applyBorder="1" applyAlignment="1">
      <alignment vertical="top"/>
    </xf>
    <xf numFmtId="0" fontId="44" fillId="0" borderId="30" xfId="0" applyFont="1" applyBorder="1" applyAlignment="1">
      <alignment vertical="top"/>
    </xf>
    <xf numFmtId="0" fontId="44" fillId="0" borderId="29" xfId="0" applyFont="1" applyBorder="1" applyAlignment="1">
      <alignment vertical="top"/>
    </xf>
    <xf numFmtId="0" fontId="4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styles" Target="styles.xml" /><Relationship Id="rId19" Type="http://schemas.openxmlformats.org/officeDocument/2006/relationships/theme" Target="theme/theme1.xml" /><Relationship Id="rId20" Type="http://schemas.openxmlformats.org/officeDocument/2006/relationships/calcChain" Target="calcChain.xml" /><Relationship Id="rId2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1951112" TargetMode="External" /><Relationship Id="rId2" Type="http://schemas.openxmlformats.org/officeDocument/2006/relationships/hyperlink" Target="https://podminky.urs.cz/item/CS_URS_2025_01/564861111" TargetMode="External" /><Relationship Id="rId3" Type="http://schemas.openxmlformats.org/officeDocument/2006/relationships/hyperlink" Target="https://podminky.urs.cz/item/CS_URS_2025_01/998225111" TargetMode="External" /><Relationship Id="rId4" Type="http://schemas.openxmlformats.org/officeDocument/2006/relationships/hyperlink" Target="https://podminky.urs.cz/item/CS_URS_2025_01/998225191" TargetMode="External" /><Relationship Id="rId5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1951112" TargetMode="External" /><Relationship Id="rId2" Type="http://schemas.openxmlformats.org/officeDocument/2006/relationships/hyperlink" Target="https://podminky.urs.cz/item/CS_URS_2025_01/564861111" TargetMode="External" /><Relationship Id="rId3" Type="http://schemas.openxmlformats.org/officeDocument/2006/relationships/hyperlink" Target="https://podminky.urs.cz/item/CS_URS_2025_01/998225111" TargetMode="External" /><Relationship Id="rId4" Type="http://schemas.openxmlformats.org/officeDocument/2006/relationships/hyperlink" Target="https://podminky.urs.cz/item/CS_URS_2025_01/998225191" TargetMode="External" /><Relationship Id="rId5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205111" TargetMode="External" /><Relationship Id="rId2" Type="http://schemas.openxmlformats.org/officeDocument/2006/relationships/hyperlink" Target="https://podminky.urs.cz/item/CS_URS_2025_01/122251101" TargetMode="External" /><Relationship Id="rId3" Type="http://schemas.openxmlformats.org/officeDocument/2006/relationships/hyperlink" Target="https://podminky.urs.cz/item/CS_URS_2025_01/132251101" TargetMode="External" /><Relationship Id="rId4" Type="http://schemas.openxmlformats.org/officeDocument/2006/relationships/hyperlink" Target="https://podminky.urs.cz/item/CS_URS_2025_01/162351104" TargetMode="External" /><Relationship Id="rId5" Type="http://schemas.openxmlformats.org/officeDocument/2006/relationships/hyperlink" Target="https://podminky.urs.cz/item/CS_URS_2025_01/171251101" TargetMode="External" /><Relationship Id="rId6" Type="http://schemas.openxmlformats.org/officeDocument/2006/relationships/hyperlink" Target="https://podminky.urs.cz/item/CS_URS_2025_01/463211141" TargetMode="External" /><Relationship Id="rId7" Type="http://schemas.openxmlformats.org/officeDocument/2006/relationships/hyperlink" Target="https://podminky.urs.cz/item/CS_URS_2025_01/597311121" TargetMode="External" /><Relationship Id="rId8" Type="http://schemas.openxmlformats.org/officeDocument/2006/relationships/hyperlink" Target="https://podminky.urs.cz/item/CS_URS_2025_01/998225111" TargetMode="External" /><Relationship Id="rId9" Type="http://schemas.openxmlformats.org/officeDocument/2006/relationships/hyperlink" Target="https://podminky.urs.cz/item/CS_URS_2025_01/998225191" TargetMode="External" /><Relationship Id="rId10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62351104" TargetMode="External" /><Relationship Id="rId2" Type="http://schemas.openxmlformats.org/officeDocument/2006/relationships/hyperlink" Target="https://podminky.urs.cz/item/CS_URS_2025_01/171151103" TargetMode="External" /><Relationship Id="rId3" Type="http://schemas.openxmlformats.org/officeDocument/2006/relationships/hyperlink" Target="https://podminky.urs.cz/item/CS_URS_2025_01/181951112" TargetMode="External" /><Relationship Id="rId4" Type="http://schemas.openxmlformats.org/officeDocument/2006/relationships/hyperlink" Target="https://podminky.urs.cz/item/CS_URS_2025_01/564831111" TargetMode="External" /><Relationship Id="rId5" Type="http://schemas.openxmlformats.org/officeDocument/2006/relationships/hyperlink" Target="https://podminky.urs.cz/item/CS_URS_2025_01/938902112" TargetMode="External" /><Relationship Id="rId6" Type="http://schemas.openxmlformats.org/officeDocument/2006/relationships/hyperlink" Target="https://podminky.urs.cz/item/CS_URS_2025_01/938909611" TargetMode="External" /><Relationship Id="rId7" Type="http://schemas.openxmlformats.org/officeDocument/2006/relationships/hyperlink" Target="https://podminky.urs.cz/item/CS_URS_2025_01/998225111" TargetMode="External" /><Relationship Id="rId8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1951112" TargetMode="External" /><Relationship Id="rId2" Type="http://schemas.openxmlformats.org/officeDocument/2006/relationships/hyperlink" Target="https://podminky.urs.cz/item/CS_URS_2025_01/564851111" TargetMode="External" /><Relationship Id="rId3" Type="http://schemas.openxmlformats.org/officeDocument/2006/relationships/hyperlink" Target="https://podminky.urs.cz/item/CS_URS_2025_01/564861111" TargetMode="External" /><Relationship Id="rId4" Type="http://schemas.openxmlformats.org/officeDocument/2006/relationships/hyperlink" Target="https://podminky.urs.cz/item/CS_URS_2025_01/998225111" TargetMode="External" /><Relationship Id="rId5" Type="http://schemas.openxmlformats.org/officeDocument/2006/relationships/hyperlink" Target="https://podminky.urs.cz/item/CS_URS_2025_01/998225191" TargetMode="External" /><Relationship Id="rId6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38902411" TargetMode="External" /><Relationship Id="rId2" Type="http://schemas.openxmlformats.org/officeDocument/2006/relationships/hyperlink" Target="https://podminky.urs.cz/item/CS_URS_2025_01/998225111" TargetMode="External" /><Relationship Id="rId3" Type="http://schemas.openxmlformats.org/officeDocument/2006/relationships/hyperlink" Target="https://podminky.urs.cz/item/CS_URS_2025_01/998225191" TargetMode="External" /><Relationship Id="rId4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251203" TargetMode="External" /><Relationship Id="rId2" Type="http://schemas.openxmlformats.org/officeDocument/2006/relationships/hyperlink" Target="https://podminky.urs.cz/item/CS_URS_2025_01/112251101" TargetMode="External" /><Relationship Id="rId3" Type="http://schemas.openxmlformats.org/officeDocument/2006/relationships/hyperlink" Target="https://podminky.urs.cz/item/CS_URS_2025_01/112251102" TargetMode="External" /><Relationship Id="rId4" Type="http://schemas.openxmlformats.org/officeDocument/2006/relationships/hyperlink" Target="https://podminky.urs.cz/item/CS_URS_2025_01/112251103" TargetMode="External" /><Relationship Id="rId5" Type="http://schemas.openxmlformats.org/officeDocument/2006/relationships/hyperlink" Target="https://podminky.urs.cz/item/CS_URS_2025_01/122251105" TargetMode="External" /><Relationship Id="rId6" Type="http://schemas.openxmlformats.org/officeDocument/2006/relationships/hyperlink" Target="https://podminky.urs.cz/item/CS_URS_2025_01/122351105" TargetMode="External" /><Relationship Id="rId7" Type="http://schemas.openxmlformats.org/officeDocument/2006/relationships/hyperlink" Target="https://podminky.urs.cz/item/CS_URS_2025_01/162351104" TargetMode="External" /><Relationship Id="rId8" Type="http://schemas.openxmlformats.org/officeDocument/2006/relationships/hyperlink" Target="https://podminky.urs.cz/item/CS_URS_2025_01/162351124" TargetMode="External" /><Relationship Id="rId9" Type="http://schemas.openxmlformats.org/officeDocument/2006/relationships/hyperlink" Target="https://podminky.urs.cz/item/CS_URS_2025_01/171151103" TargetMode="External" /><Relationship Id="rId10" Type="http://schemas.openxmlformats.org/officeDocument/2006/relationships/hyperlink" Target="https://podminky.urs.cz/item/CS_URS_2025_01/174251201" TargetMode="External" /><Relationship Id="rId11" Type="http://schemas.openxmlformats.org/officeDocument/2006/relationships/hyperlink" Target="https://podminky.urs.cz/item/CS_URS_2025_01/174251202" TargetMode="External" /><Relationship Id="rId12" Type="http://schemas.openxmlformats.org/officeDocument/2006/relationships/hyperlink" Target="https://podminky.urs.cz/item/CS_URS_2025_01/174251203" TargetMode="External" /><Relationship Id="rId13" Type="http://schemas.openxmlformats.org/officeDocument/2006/relationships/hyperlink" Target="https://podminky.urs.cz/item/CS_URS_2025_01/181951112" TargetMode="External" /><Relationship Id="rId14" Type="http://schemas.openxmlformats.org/officeDocument/2006/relationships/hyperlink" Target="https://podminky.urs.cz/item/CS_URS_2025_01/182151111" TargetMode="External" /><Relationship Id="rId15" Type="http://schemas.openxmlformats.org/officeDocument/2006/relationships/hyperlink" Target="https://podminky.urs.cz/item/CS_URS_2025_01/182151112" TargetMode="External" /><Relationship Id="rId16" Type="http://schemas.openxmlformats.org/officeDocument/2006/relationships/hyperlink" Target="https://podminky.urs.cz/item/CS_URS_2025_01/564831111" TargetMode="External" /><Relationship Id="rId17" Type="http://schemas.openxmlformats.org/officeDocument/2006/relationships/hyperlink" Target="https://podminky.urs.cz/item/CS_URS_2025_01/564851111" TargetMode="External" /><Relationship Id="rId18" Type="http://schemas.openxmlformats.org/officeDocument/2006/relationships/hyperlink" Target="https://podminky.urs.cz/item/CS_URS_2025_01/564861111" TargetMode="External" /><Relationship Id="rId19" Type="http://schemas.openxmlformats.org/officeDocument/2006/relationships/hyperlink" Target="https://podminky.urs.cz/item/CS_URS_2025_01/571904111" TargetMode="External" /><Relationship Id="rId20" Type="http://schemas.openxmlformats.org/officeDocument/2006/relationships/hyperlink" Target="https://podminky.urs.cz/item/CS_URS_2025_01/914111111" TargetMode="External" /><Relationship Id="rId21" Type="http://schemas.openxmlformats.org/officeDocument/2006/relationships/hyperlink" Target="https://podminky.urs.cz/item/CS_URS_2025_01/914511111" TargetMode="External" /><Relationship Id="rId22" Type="http://schemas.openxmlformats.org/officeDocument/2006/relationships/hyperlink" Target="https://podminky.urs.cz/item/CS_URS_2025_01/919726203" TargetMode="External" /><Relationship Id="rId23" Type="http://schemas.openxmlformats.org/officeDocument/2006/relationships/hyperlink" Target="https://podminky.urs.cz/item/CS_URS_2025_01/938902111" TargetMode="External" /><Relationship Id="rId24" Type="http://schemas.openxmlformats.org/officeDocument/2006/relationships/hyperlink" Target="https://podminky.urs.cz/item/CS_URS_2025_01/938902112" TargetMode="External" /><Relationship Id="rId25" Type="http://schemas.openxmlformats.org/officeDocument/2006/relationships/hyperlink" Target="https://podminky.urs.cz/item/CS_URS_2025_01/938909611" TargetMode="External" /><Relationship Id="rId26" Type="http://schemas.openxmlformats.org/officeDocument/2006/relationships/hyperlink" Target="https://podminky.urs.cz/item/CS_URS_2025_01/998225111" TargetMode="External" /><Relationship Id="rId27" Type="http://schemas.openxmlformats.org/officeDocument/2006/relationships/hyperlink" Target="https://podminky.urs.cz/item/CS_URS_2025_01/998225191" TargetMode="External" /><Relationship Id="rId2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22251101" TargetMode="External" /><Relationship Id="rId2" Type="http://schemas.openxmlformats.org/officeDocument/2006/relationships/hyperlink" Target="https://podminky.urs.cz/item/CS_URS_2025_01/131251102" TargetMode="External" /><Relationship Id="rId3" Type="http://schemas.openxmlformats.org/officeDocument/2006/relationships/hyperlink" Target="https://podminky.urs.cz/item/CS_URS_2025_01/131351102" TargetMode="External" /><Relationship Id="rId4" Type="http://schemas.openxmlformats.org/officeDocument/2006/relationships/hyperlink" Target="https://podminky.urs.cz/item/CS_URS_2025_01/162451106" TargetMode="External" /><Relationship Id="rId5" Type="http://schemas.openxmlformats.org/officeDocument/2006/relationships/hyperlink" Target="https://podminky.urs.cz/item/CS_URS_2025_01/162451126" TargetMode="External" /><Relationship Id="rId6" Type="http://schemas.openxmlformats.org/officeDocument/2006/relationships/hyperlink" Target="https://podminky.urs.cz/item/CS_URS_2025_01/171251101" TargetMode="External" /><Relationship Id="rId7" Type="http://schemas.openxmlformats.org/officeDocument/2006/relationships/hyperlink" Target="https://podminky.urs.cz/item/CS_URS_2025_01/174151101" TargetMode="External" /><Relationship Id="rId8" Type="http://schemas.openxmlformats.org/officeDocument/2006/relationships/hyperlink" Target="https://podminky.urs.cz/item/CS_URS_2025_01/274315513" TargetMode="External" /><Relationship Id="rId9" Type="http://schemas.openxmlformats.org/officeDocument/2006/relationships/hyperlink" Target="https://podminky.urs.cz/item/CS_URS_2025_01/274362021" TargetMode="External" /><Relationship Id="rId10" Type="http://schemas.openxmlformats.org/officeDocument/2006/relationships/hyperlink" Target="https://podminky.urs.cz/item/CS_URS_2025_01/919441211" TargetMode="External" /><Relationship Id="rId11" Type="http://schemas.openxmlformats.org/officeDocument/2006/relationships/hyperlink" Target="https://podminky.urs.cz/item/CS_URS_2025_01/919535561" TargetMode="External" /><Relationship Id="rId12" Type="http://schemas.openxmlformats.org/officeDocument/2006/relationships/hyperlink" Target="https://podminky.urs.cz/item/CS_URS_2025_01/919551112" TargetMode="External" /><Relationship Id="rId13" Type="http://schemas.openxmlformats.org/officeDocument/2006/relationships/hyperlink" Target="https://podminky.urs.cz/item/CS_URS_2025_01/998225111" TargetMode="External" /><Relationship Id="rId14" Type="http://schemas.openxmlformats.org/officeDocument/2006/relationships/hyperlink" Target="https://podminky.urs.cz/item/CS_URS_2025_01/998225191" TargetMode="External" /><Relationship Id="rId1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22251101" TargetMode="External" /><Relationship Id="rId2" Type="http://schemas.openxmlformats.org/officeDocument/2006/relationships/hyperlink" Target="https://podminky.urs.cz/item/CS_URS_2025_01/131251102" TargetMode="External" /><Relationship Id="rId3" Type="http://schemas.openxmlformats.org/officeDocument/2006/relationships/hyperlink" Target="https://podminky.urs.cz/item/CS_URS_2025_01/131351102" TargetMode="External" /><Relationship Id="rId4" Type="http://schemas.openxmlformats.org/officeDocument/2006/relationships/hyperlink" Target="https://podminky.urs.cz/item/CS_URS_2025_01/162451106" TargetMode="External" /><Relationship Id="rId5" Type="http://schemas.openxmlformats.org/officeDocument/2006/relationships/hyperlink" Target="https://podminky.urs.cz/item/CS_URS_2025_01/162451126" TargetMode="External" /><Relationship Id="rId6" Type="http://schemas.openxmlformats.org/officeDocument/2006/relationships/hyperlink" Target="https://podminky.urs.cz/item/CS_URS_2025_01/171251101" TargetMode="External" /><Relationship Id="rId7" Type="http://schemas.openxmlformats.org/officeDocument/2006/relationships/hyperlink" Target="https://podminky.urs.cz/item/CS_URS_2025_01/174151101" TargetMode="External" /><Relationship Id="rId8" Type="http://schemas.openxmlformats.org/officeDocument/2006/relationships/hyperlink" Target="https://podminky.urs.cz/item/CS_URS_2025_01/274315513" TargetMode="External" /><Relationship Id="rId9" Type="http://schemas.openxmlformats.org/officeDocument/2006/relationships/hyperlink" Target="https://podminky.urs.cz/item/CS_URS_2025_01/274362021" TargetMode="External" /><Relationship Id="rId10" Type="http://schemas.openxmlformats.org/officeDocument/2006/relationships/hyperlink" Target="https://podminky.urs.cz/item/CS_URS_2025_01/463211152" TargetMode="External" /><Relationship Id="rId11" Type="http://schemas.openxmlformats.org/officeDocument/2006/relationships/hyperlink" Target="https://podminky.urs.cz/item/CS_URS_2025_01/919441221" TargetMode="External" /><Relationship Id="rId12" Type="http://schemas.openxmlformats.org/officeDocument/2006/relationships/hyperlink" Target="https://podminky.urs.cz/item/CS_URS_2025_01/919535561" TargetMode="External" /><Relationship Id="rId13" Type="http://schemas.openxmlformats.org/officeDocument/2006/relationships/hyperlink" Target="https://podminky.urs.cz/item/CS_URS_2025_01/919551114" TargetMode="External" /><Relationship Id="rId14" Type="http://schemas.openxmlformats.org/officeDocument/2006/relationships/hyperlink" Target="https://podminky.urs.cz/item/CS_URS_2025_01/936561111" TargetMode="External" /><Relationship Id="rId15" Type="http://schemas.openxmlformats.org/officeDocument/2006/relationships/hyperlink" Target="https://podminky.urs.cz/item/CS_URS_2025_01/938902412" TargetMode="External" /><Relationship Id="rId16" Type="http://schemas.openxmlformats.org/officeDocument/2006/relationships/hyperlink" Target="https://podminky.urs.cz/item/CS_URS_2025_01/998225111" TargetMode="External" /><Relationship Id="rId17" Type="http://schemas.openxmlformats.org/officeDocument/2006/relationships/hyperlink" Target="https://podminky.urs.cz/item/CS_URS_2025_01/998225191" TargetMode="External" /><Relationship Id="rId18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31251102" TargetMode="External" /><Relationship Id="rId2" Type="http://schemas.openxmlformats.org/officeDocument/2006/relationships/hyperlink" Target="https://podminky.urs.cz/item/CS_URS_2025_01/131351102" TargetMode="External" /><Relationship Id="rId3" Type="http://schemas.openxmlformats.org/officeDocument/2006/relationships/hyperlink" Target="https://podminky.urs.cz/item/CS_URS_2025_01/162451106" TargetMode="External" /><Relationship Id="rId4" Type="http://schemas.openxmlformats.org/officeDocument/2006/relationships/hyperlink" Target="https://podminky.urs.cz/item/CS_URS_2025_01/162451126" TargetMode="External" /><Relationship Id="rId5" Type="http://schemas.openxmlformats.org/officeDocument/2006/relationships/hyperlink" Target="https://podminky.urs.cz/item/CS_URS_2025_01/171251101" TargetMode="External" /><Relationship Id="rId6" Type="http://schemas.openxmlformats.org/officeDocument/2006/relationships/hyperlink" Target="https://podminky.urs.cz/item/CS_URS_2025_01/174151101" TargetMode="External" /><Relationship Id="rId7" Type="http://schemas.openxmlformats.org/officeDocument/2006/relationships/hyperlink" Target="https://podminky.urs.cz/item/CS_URS_2025_01/274315513" TargetMode="External" /><Relationship Id="rId8" Type="http://schemas.openxmlformats.org/officeDocument/2006/relationships/hyperlink" Target="https://podminky.urs.cz/item/CS_URS_2025_01/463211152" TargetMode="External" /><Relationship Id="rId9" Type="http://schemas.openxmlformats.org/officeDocument/2006/relationships/hyperlink" Target="https://podminky.urs.cz/item/CS_URS_2025_01/919443111" TargetMode="External" /><Relationship Id="rId10" Type="http://schemas.openxmlformats.org/officeDocument/2006/relationships/hyperlink" Target="https://podminky.urs.cz/item/CS_URS_2025_01/998225111" TargetMode="External" /><Relationship Id="rId11" Type="http://schemas.openxmlformats.org/officeDocument/2006/relationships/hyperlink" Target="https://podminky.urs.cz/item/CS_URS_2025_01/998225191" TargetMode="External" /><Relationship Id="rId12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1951112" TargetMode="External" /><Relationship Id="rId2" Type="http://schemas.openxmlformats.org/officeDocument/2006/relationships/hyperlink" Target="https://podminky.urs.cz/item/CS_URS_2025_01/564851111" TargetMode="External" /><Relationship Id="rId3" Type="http://schemas.openxmlformats.org/officeDocument/2006/relationships/hyperlink" Target="https://podminky.urs.cz/item/CS_URS_2025_01/998225111" TargetMode="External" /><Relationship Id="rId4" Type="http://schemas.openxmlformats.org/officeDocument/2006/relationships/hyperlink" Target="https://podminky.urs.cz/item/CS_URS_2025_01/998225191" TargetMode="External" /><Relationship Id="rId5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1951112" TargetMode="External" /><Relationship Id="rId2" Type="http://schemas.openxmlformats.org/officeDocument/2006/relationships/hyperlink" Target="https://podminky.urs.cz/item/CS_URS_2025_01/564831111" TargetMode="External" /><Relationship Id="rId3" Type="http://schemas.openxmlformats.org/officeDocument/2006/relationships/hyperlink" Target="https://podminky.urs.cz/item/CS_URS_2025_01/998225111" TargetMode="External" /><Relationship Id="rId4" Type="http://schemas.openxmlformats.org/officeDocument/2006/relationships/hyperlink" Target="https://podminky.urs.cz/item/CS_URS_2025_01/998225191" TargetMode="External" /><Relationship Id="rId5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35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37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38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39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40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41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42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43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44</v>
      </c>
      <c r="E29" s="50"/>
      <c r="F29" s="35" t="s">
        <v>45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46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47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48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49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50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51</v>
      </c>
      <c r="U35" s="57"/>
      <c r="V35" s="57"/>
      <c r="W35" s="57"/>
      <c r="X35" s="59" t="s">
        <v>52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53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24039-14XC-SO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Rekonstrukce LC Bohunka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k.ú. Milonice, Lažany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30. 4. 2024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Lesy města Brna, a.s.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Regioprojekt Brno, s.r.o.</v>
      </c>
      <c r="AN49" s="67"/>
      <c r="AO49" s="67"/>
      <c r="AP49" s="67"/>
      <c r="AQ49" s="43"/>
      <c r="AR49" s="47"/>
      <c r="AS49" s="77" t="s">
        <v>54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36</v>
      </c>
      <c r="AJ50" s="43"/>
      <c r="AK50" s="43"/>
      <c r="AL50" s="43"/>
      <c r="AM50" s="76" t="str">
        <f>IF(E20="","",E20)</f>
        <v>Ing. Ondřej Ševčík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55</v>
      </c>
      <c r="D52" s="90"/>
      <c r="E52" s="90"/>
      <c r="F52" s="90"/>
      <c r="G52" s="90"/>
      <c r="H52" s="91"/>
      <c r="I52" s="92" t="s">
        <v>56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57</v>
      </c>
      <c r="AH52" s="90"/>
      <c r="AI52" s="90"/>
      <c r="AJ52" s="90"/>
      <c r="AK52" s="90"/>
      <c r="AL52" s="90"/>
      <c r="AM52" s="90"/>
      <c r="AN52" s="92" t="s">
        <v>58</v>
      </c>
      <c r="AO52" s="90"/>
      <c r="AP52" s="90"/>
      <c r="AQ52" s="94" t="s">
        <v>59</v>
      </c>
      <c r="AR52" s="47"/>
      <c r="AS52" s="95" t="s">
        <v>60</v>
      </c>
      <c r="AT52" s="96" t="s">
        <v>61</v>
      </c>
      <c r="AU52" s="96" t="s">
        <v>62</v>
      </c>
      <c r="AV52" s="96" t="s">
        <v>63</v>
      </c>
      <c r="AW52" s="96" t="s">
        <v>64</v>
      </c>
      <c r="AX52" s="96" t="s">
        <v>65</v>
      </c>
      <c r="AY52" s="96" t="s">
        <v>66</v>
      </c>
      <c r="AZ52" s="96" t="s">
        <v>67</v>
      </c>
      <c r="BA52" s="96" t="s">
        <v>68</v>
      </c>
      <c r="BB52" s="96" t="s">
        <v>69</v>
      </c>
      <c r="BC52" s="96" t="s">
        <v>70</v>
      </c>
      <c r="BD52" s="97" t="s">
        <v>71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72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ROUND(AG55+AG58+AG59+AG68,2)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ROUND(AS55+AS58+AS59+AS68,2)</f>
        <v>0</v>
      </c>
      <c r="AT54" s="109">
        <f>ROUND(SUM(AV54:AW54),2)</f>
        <v>0</v>
      </c>
      <c r="AU54" s="110">
        <f>ROUND(AU55+AU58+AU59+AU68,5)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ROUND(AZ55+AZ58+AZ59+AZ68,2)</f>
        <v>0</v>
      </c>
      <c r="BA54" s="109">
        <f>ROUND(BA55+BA58+BA59+BA68,2)</f>
        <v>0</v>
      </c>
      <c r="BB54" s="109">
        <f>ROUND(BB55+BB58+BB59+BB68,2)</f>
        <v>0</v>
      </c>
      <c r="BC54" s="109">
        <f>ROUND(BC55+BC58+BC59+BC68,2)</f>
        <v>0</v>
      </c>
      <c r="BD54" s="111">
        <f>ROUND(BD55+BD58+BD59+BD68,2)</f>
        <v>0</v>
      </c>
      <c r="BE54" s="6"/>
      <c r="BS54" s="112" t="s">
        <v>73</v>
      </c>
      <c r="BT54" s="112" t="s">
        <v>74</v>
      </c>
      <c r="BU54" s="113" t="s">
        <v>75</v>
      </c>
      <c r="BV54" s="112" t="s">
        <v>76</v>
      </c>
      <c r="BW54" s="112" t="s">
        <v>5</v>
      </c>
      <c r="BX54" s="112" t="s">
        <v>77</v>
      </c>
      <c r="CL54" s="112" t="s">
        <v>19</v>
      </c>
    </row>
    <row r="55" s="7" customFormat="1" ht="37.5" customHeight="1">
      <c r="A55" s="7"/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ROUND(SUM(AG56:AG57),2)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80</v>
      </c>
      <c r="AR55" s="121"/>
      <c r="AS55" s="122">
        <f>ROUND(SUM(AS56:AS57),2)</f>
        <v>0</v>
      </c>
      <c r="AT55" s="123">
        <f>ROUND(SUM(AV55:AW55),2)</f>
        <v>0</v>
      </c>
      <c r="AU55" s="124">
        <f>ROUND(SUM(AU56:AU57),5)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ROUND(SUM(AZ56:AZ57),2)</f>
        <v>0</v>
      </c>
      <c r="BA55" s="123">
        <f>ROUND(SUM(BA56:BA57),2)</f>
        <v>0</v>
      </c>
      <c r="BB55" s="123">
        <f>ROUND(SUM(BB56:BB57),2)</f>
        <v>0</v>
      </c>
      <c r="BC55" s="123">
        <f>ROUND(SUM(BC56:BC57),2)</f>
        <v>0</v>
      </c>
      <c r="BD55" s="125">
        <f>ROUND(SUM(BD56:BD57),2)</f>
        <v>0</v>
      </c>
      <c r="BE55" s="7"/>
      <c r="BS55" s="126" t="s">
        <v>73</v>
      </c>
      <c r="BT55" s="126" t="s">
        <v>81</v>
      </c>
      <c r="BU55" s="126" t="s">
        <v>75</v>
      </c>
      <c r="BV55" s="126" t="s">
        <v>76</v>
      </c>
      <c r="BW55" s="126" t="s">
        <v>82</v>
      </c>
      <c r="BX55" s="126" t="s">
        <v>5</v>
      </c>
      <c r="CL55" s="126" t="s">
        <v>19</v>
      </c>
      <c r="CM55" s="126" t="s">
        <v>83</v>
      </c>
    </row>
    <row r="56" s="4" customFormat="1" ht="35.25" customHeight="1">
      <c r="A56" s="127" t="s">
        <v>84</v>
      </c>
      <c r="B56" s="66"/>
      <c r="C56" s="128"/>
      <c r="D56" s="128"/>
      <c r="E56" s="129" t="s">
        <v>85</v>
      </c>
      <c r="F56" s="129"/>
      <c r="G56" s="129"/>
      <c r="H56" s="129"/>
      <c r="I56" s="129"/>
      <c r="J56" s="128"/>
      <c r="K56" s="129" t="s">
        <v>86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'24039-14XC-SO-01-01 - 004...'!J32</f>
        <v>0</v>
      </c>
      <c r="AH56" s="128"/>
      <c r="AI56" s="128"/>
      <c r="AJ56" s="128"/>
      <c r="AK56" s="128"/>
      <c r="AL56" s="128"/>
      <c r="AM56" s="128"/>
      <c r="AN56" s="130">
        <f>SUM(AG56,AT56)</f>
        <v>0</v>
      </c>
      <c r="AO56" s="128"/>
      <c r="AP56" s="128"/>
      <c r="AQ56" s="131" t="s">
        <v>87</v>
      </c>
      <c r="AR56" s="68"/>
      <c r="AS56" s="132">
        <v>0</v>
      </c>
      <c r="AT56" s="133">
        <f>ROUND(SUM(AV56:AW56),2)</f>
        <v>0</v>
      </c>
      <c r="AU56" s="134">
        <f>'24039-14XC-SO-01-01 - 004...'!P90</f>
        <v>0</v>
      </c>
      <c r="AV56" s="133">
        <f>'24039-14XC-SO-01-01 - 004...'!J35</f>
        <v>0</v>
      </c>
      <c r="AW56" s="133">
        <f>'24039-14XC-SO-01-01 - 004...'!J36</f>
        <v>0</v>
      </c>
      <c r="AX56" s="133">
        <f>'24039-14XC-SO-01-01 - 004...'!J37</f>
        <v>0</v>
      </c>
      <c r="AY56" s="133">
        <f>'24039-14XC-SO-01-01 - 004...'!J38</f>
        <v>0</v>
      </c>
      <c r="AZ56" s="133">
        <f>'24039-14XC-SO-01-01 - 004...'!F35</f>
        <v>0</v>
      </c>
      <c r="BA56" s="133">
        <f>'24039-14XC-SO-01-01 - 004...'!F36</f>
        <v>0</v>
      </c>
      <c r="BB56" s="133">
        <f>'24039-14XC-SO-01-01 - 004...'!F37</f>
        <v>0</v>
      </c>
      <c r="BC56" s="133">
        <f>'24039-14XC-SO-01-01 - 004...'!F38</f>
        <v>0</v>
      </c>
      <c r="BD56" s="135">
        <f>'24039-14XC-SO-01-01 - 004...'!F39</f>
        <v>0</v>
      </c>
      <c r="BE56" s="4"/>
      <c r="BT56" s="136" t="s">
        <v>83</v>
      </c>
      <c r="BV56" s="136" t="s">
        <v>76</v>
      </c>
      <c r="BW56" s="136" t="s">
        <v>88</v>
      </c>
      <c r="BX56" s="136" t="s">
        <v>82</v>
      </c>
      <c r="CL56" s="136" t="s">
        <v>19</v>
      </c>
    </row>
    <row r="57" s="4" customFormat="1" ht="35.25" customHeight="1">
      <c r="A57" s="127" t="s">
        <v>84</v>
      </c>
      <c r="B57" s="66"/>
      <c r="C57" s="128"/>
      <c r="D57" s="128"/>
      <c r="E57" s="129" t="s">
        <v>89</v>
      </c>
      <c r="F57" s="129"/>
      <c r="G57" s="129"/>
      <c r="H57" s="129"/>
      <c r="I57" s="129"/>
      <c r="J57" s="128"/>
      <c r="K57" s="129" t="s">
        <v>90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'24039-14XC-SO-01-02 - 004...'!J32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87</v>
      </c>
      <c r="AR57" s="68"/>
      <c r="AS57" s="132">
        <v>0</v>
      </c>
      <c r="AT57" s="133">
        <f>ROUND(SUM(AV57:AW57),2)</f>
        <v>0</v>
      </c>
      <c r="AU57" s="134">
        <f>'24039-14XC-SO-01-02 - 004...'!P88</f>
        <v>0</v>
      </c>
      <c r="AV57" s="133">
        <f>'24039-14XC-SO-01-02 - 004...'!J35</f>
        <v>0</v>
      </c>
      <c r="AW57" s="133">
        <f>'24039-14XC-SO-01-02 - 004...'!J36</f>
        <v>0</v>
      </c>
      <c r="AX57" s="133">
        <f>'24039-14XC-SO-01-02 - 004...'!J37</f>
        <v>0</v>
      </c>
      <c r="AY57" s="133">
        <f>'24039-14XC-SO-01-02 - 004...'!J38</f>
        <v>0</v>
      </c>
      <c r="AZ57" s="133">
        <f>'24039-14XC-SO-01-02 - 004...'!F35</f>
        <v>0</v>
      </c>
      <c r="BA57" s="133">
        <f>'24039-14XC-SO-01-02 - 004...'!F36</f>
        <v>0</v>
      </c>
      <c r="BB57" s="133">
        <f>'24039-14XC-SO-01-02 - 004...'!F37</f>
        <v>0</v>
      </c>
      <c r="BC57" s="133">
        <f>'24039-14XC-SO-01-02 - 004...'!F38</f>
        <v>0</v>
      </c>
      <c r="BD57" s="135">
        <f>'24039-14XC-SO-01-02 - 004...'!F39</f>
        <v>0</v>
      </c>
      <c r="BE57" s="4"/>
      <c r="BT57" s="136" t="s">
        <v>83</v>
      </c>
      <c r="BV57" s="136" t="s">
        <v>76</v>
      </c>
      <c r="BW57" s="136" t="s">
        <v>91</v>
      </c>
      <c r="BX57" s="136" t="s">
        <v>82</v>
      </c>
      <c r="CL57" s="136" t="s">
        <v>19</v>
      </c>
    </row>
    <row r="58" s="7" customFormat="1" ht="37.5" customHeight="1">
      <c r="A58" s="127" t="s">
        <v>84</v>
      </c>
      <c r="B58" s="114"/>
      <c r="C58" s="115"/>
      <c r="D58" s="116" t="s">
        <v>92</v>
      </c>
      <c r="E58" s="116"/>
      <c r="F58" s="116"/>
      <c r="G58" s="116"/>
      <c r="H58" s="116"/>
      <c r="I58" s="117"/>
      <c r="J58" s="116" t="s">
        <v>93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9">
        <f>'24039-14XC-SO-02 - 006 - ...'!J30</f>
        <v>0</v>
      </c>
      <c r="AH58" s="117"/>
      <c r="AI58" s="117"/>
      <c r="AJ58" s="117"/>
      <c r="AK58" s="117"/>
      <c r="AL58" s="117"/>
      <c r="AM58" s="117"/>
      <c r="AN58" s="119">
        <f>SUM(AG58,AT58)</f>
        <v>0</v>
      </c>
      <c r="AO58" s="117"/>
      <c r="AP58" s="117"/>
      <c r="AQ58" s="120" t="s">
        <v>80</v>
      </c>
      <c r="AR58" s="121"/>
      <c r="AS58" s="122">
        <v>0</v>
      </c>
      <c r="AT58" s="123">
        <f>ROUND(SUM(AV58:AW58),2)</f>
        <v>0</v>
      </c>
      <c r="AU58" s="124">
        <f>'24039-14XC-SO-02 - 006 - ...'!P81</f>
        <v>0</v>
      </c>
      <c r="AV58" s="123">
        <f>'24039-14XC-SO-02 - 006 - ...'!J33</f>
        <v>0</v>
      </c>
      <c r="AW58" s="123">
        <f>'24039-14XC-SO-02 - 006 - ...'!J34</f>
        <v>0</v>
      </c>
      <c r="AX58" s="123">
        <f>'24039-14XC-SO-02 - 006 - ...'!J35</f>
        <v>0</v>
      </c>
      <c r="AY58" s="123">
        <f>'24039-14XC-SO-02 - 006 - ...'!J36</f>
        <v>0</v>
      </c>
      <c r="AZ58" s="123">
        <f>'24039-14XC-SO-02 - 006 - ...'!F33</f>
        <v>0</v>
      </c>
      <c r="BA58" s="123">
        <f>'24039-14XC-SO-02 - 006 - ...'!F34</f>
        <v>0</v>
      </c>
      <c r="BB58" s="123">
        <f>'24039-14XC-SO-02 - 006 - ...'!F35</f>
        <v>0</v>
      </c>
      <c r="BC58" s="123">
        <f>'24039-14XC-SO-02 - 006 - ...'!F36</f>
        <v>0</v>
      </c>
      <c r="BD58" s="125">
        <f>'24039-14XC-SO-02 - 006 - ...'!F37</f>
        <v>0</v>
      </c>
      <c r="BE58" s="7"/>
      <c r="BT58" s="126" t="s">
        <v>81</v>
      </c>
      <c r="BV58" s="126" t="s">
        <v>76</v>
      </c>
      <c r="BW58" s="126" t="s">
        <v>94</v>
      </c>
      <c r="BX58" s="126" t="s">
        <v>5</v>
      </c>
      <c r="CL58" s="126" t="s">
        <v>19</v>
      </c>
      <c r="CM58" s="126" t="s">
        <v>83</v>
      </c>
    </row>
    <row r="59" s="7" customFormat="1" ht="37.5" customHeight="1">
      <c r="A59" s="7"/>
      <c r="B59" s="114"/>
      <c r="C59" s="115"/>
      <c r="D59" s="116" t="s">
        <v>95</v>
      </c>
      <c r="E59" s="116"/>
      <c r="F59" s="116"/>
      <c r="G59" s="116"/>
      <c r="H59" s="116"/>
      <c r="I59" s="117"/>
      <c r="J59" s="116" t="s">
        <v>96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ROUND(SUM(AG60:AG67),2)</f>
        <v>0</v>
      </c>
      <c r="AH59" s="117"/>
      <c r="AI59" s="117"/>
      <c r="AJ59" s="117"/>
      <c r="AK59" s="117"/>
      <c r="AL59" s="117"/>
      <c r="AM59" s="117"/>
      <c r="AN59" s="119">
        <f>SUM(AG59,AT59)</f>
        <v>0</v>
      </c>
      <c r="AO59" s="117"/>
      <c r="AP59" s="117"/>
      <c r="AQ59" s="120" t="s">
        <v>80</v>
      </c>
      <c r="AR59" s="121"/>
      <c r="AS59" s="122">
        <f>ROUND(SUM(AS60:AS67),2)</f>
        <v>0</v>
      </c>
      <c r="AT59" s="123">
        <f>ROUND(SUM(AV59:AW59),2)</f>
        <v>0</v>
      </c>
      <c r="AU59" s="124">
        <f>ROUND(SUM(AU60:AU67),5)</f>
        <v>0</v>
      </c>
      <c r="AV59" s="123">
        <f>ROUND(AZ59*L29,2)</f>
        <v>0</v>
      </c>
      <c r="AW59" s="123">
        <f>ROUND(BA59*L30,2)</f>
        <v>0</v>
      </c>
      <c r="AX59" s="123">
        <f>ROUND(BB59*L29,2)</f>
        <v>0</v>
      </c>
      <c r="AY59" s="123">
        <f>ROUND(BC59*L30,2)</f>
        <v>0</v>
      </c>
      <c r="AZ59" s="123">
        <f>ROUND(SUM(AZ60:AZ67),2)</f>
        <v>0</v>
      </c>
      <c r="BA59" s="123">
        <f>ROUND(SUM(BA60:BA67),2)</f>
        <v>0</v>
      </c>
      <c r="BB59" s="123">
        <f>ROUND(SUM(BB60:BB67),2)</f>
        <v>0</v>
      </c>
      <c r="BC59" s="123">
        <f>ROUND(SUM(BC60:BC67),2)</f>
        <v>0</v>
      </c>
      <c r="BD59" s="125">
        <f>ROUND(SUM(BD60:BD67),2)</f>
        <v>0</v>
      </c>
      <c r="BE59" s="7"/>
      <c r="BS59" s="126" t="s">
        <v>73</v>
      </c>
      <c r="BT59" s="126" t="s">
        <v>81</v>
      </c>
      <c r="BU59" s="126" t="s">
        <v>75</v>
      </c>
      <c r="BV59" s="126" t="s">
        <v>76</v>
      </c>
      <c r="BW59" s="126" t="s">
        <v>97</v>
      </c>
      <c r="BX59" s="126" t="s">
        <v>5</v>
      </c>
      <c r="CL59" s="126" t="s">
        <v>19</v>
      </c>
      <c r="CM59" s="126" t="s">
        <v>83</v>
      </c>
    </row>
    <row r="60" s="4" customFormat="1" ht="35.25" customHeight="1">
      <c r="A60" s="127" t="s">
        <v>84</v>
      </c>
      <c r="B60" s="66"/>
      <c r="C60" s="128"/>
      <c r="D60" s="128"/>
      <c r="E60" s="129" t="s">
        <v>98</v>
      </c>
      <c r="F60" s="129"/>
      <c r="G60" s="129"/>
      <c r="H60" s="129"/>
      <c r="I60" s="129"/>
      <c r="J60" s="128"/>
      <c r="K60" s="129" t="s">
        <v>99</v>
      </c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30">
        <f>'24039-14XC-SO-03-01 - 007...'!J32</f>
        <v>0</v>
      </c>
      <c r="AH60" s="128"/>
      <c r="AI60" s="128"/>
      <c r="AJ60" s="128"/>
      <c r="AK60" s="128"/>
      <c r="AL60" s="128"/>
      <c r="AM60" s="128"/>
      <c r="AN60" s="130">
        <f>SUM(AG60,AT60)</f>
        <v>0</v>
      </c>
      <c r="AO60" s="128"/>
      <c r="AP60" s="128"/>
      <c r="AQ60" s="131" t="s">
        <v>87</v>
      </c>
      <c r="AR60" s="68"/>
      <c r="AS60" s="132">
        <v>0</v>
      </c>
      <c r="AT60" s="133">
        <f>ROUND(SUM(AV60:AW60),2)</f>
        <v>0</v>
      </c>
      <c r="AU60" s="134">
        <f>'24039-14XC-SO-03-01 - 007...'!P90</f>
        <v>0</v>
      </c>
      <c r="AV60" s="133">
        <f>'24039-14XC-SO-03-01 - 007...'!J35</f>
        <v>0</v>
      </c>
      <c r="AW60" s="133">
        <f>'24039-14XC-SO-03-01 - 007...'!J36</f>
        <v>0</v>
      </c>
      <c r="AX60" s="133">
        <f>'24039-14XC-SO-03-01 - 007...'!J37</f>
        <v>0</v>
      </c>
      <c r="AY60" s="133">
        <f>'24039-14XC-SO-03-01 - 007...'!J38</f>
        <v>0</v>
      </c>
      <c r="AZ60" s="133">
        <f>'24039-14XC-SO-03-01 - 007...'!F35</f>
        <v>0</v>
      </c>
      <c r="BA60" s="133">
        <f>'24039-14XC-SO-03-01 - 007...'!F36</f>
        <v>0</v>
      </c>
      <c r="BB60" s="133">
        <f>'24039-14XC-SO-03-01 - 007...'!F37</f>
        <v>0</v>
      </c>
      <c r="BC60" s="133">
        <f>'24039-14XC-SO-03-01 - 007...'!F38</f>
        <v>0</v>
      </c>
      <c r="BD60" s="135">
        <f>'24039-14XC-SO-03-01 - 007...'!F39</f>
        <v>0</v>
      </c>
      <c r="BE60" s="4"/>
      <c r="BT60" s="136" t="s">
        <v>83</v>
      </c>
      <c r="BV60" s="136" t="s">
        <v>76</v>
      </c>
      <c r="BW60" s="136" t="s">
        <v>100</v>
      </c>
      <c r="BX60" s="136" t="s">
        <v>97</v>
      </c>
      <c r="CL60" s="136" t="s">
        <v>19</v>
      </c>
    </row>
    <row r="61" s="4" customFormat="1" ht="35.25" customHeight="1">
      <c r="A61" s="127" t="s">
        <v>84</v>
      </c>
      <c r="B61" s="66"/>
      <c r="C61" s="128"/>
      <c r="D61" s="128"/>
      <c r="E61" s="129" t="s">
        <v>101</v>
      </c>
      <c r="F61" s="129"/>
      <c r="G61" s="129"/>
      <c r="H61" s="129"/>
      <c r="I61" s="129"/>
      <c r="J61" s="128"/>
      <c r="K61" s="129" t="s">
        <v>102</v>
      </c>
      <c r="L61" s="129"/>
      <c r="M61" s="129"/>
      <c r="N61" s="129"/>
      <c r="O61" s="129"/>
      <c r="P61" s="129"/>
      <c r="Q61" s="129"/>
      <c r="R61" s="129"/>
      <c r="S61" s="129"/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30">
        <f>'24039-14XC-SO-03-02 - 007...'!J32</f>
        <v>0</v>
      </c>
      <c r="AH61" s="128"/>
      <c r="AI61" s="128"/>
      <c r="AJ61" s="128"/>
      <c r="AK61" s="128"/>
      <c r="AL61" s="128"/>
      <c r="AM61" s="128"/>
      <c r="AN61" s="130">
        <f>SUM(AG61,AT61)</f>
        <v>0</v>
      </c>
      <c r="AO61" s="128"/>
      <c r="AP61" s="128"/>
      <c r="AQ61" s="131" t="s">
        <v>87</v>
      </c>
      <c r="AR61" s="68"/>
      <c r="AS61" s="132">
        <v>0</v>
      </c>
      <c r="AT61" s="133">
        <f>ROUND(SUM(AV61:AW61),2)</f>
        <v>0</v>
      </c>
      <c r="AU61" s="134">
        <f>'24039-14XC-SO-03-02 - 007...'!P91</f>
        <v>0</v>
      </c>
      <c r="AV61" s="133">
        <f>'24039-14XC-SO-03-02 - 007...'!J35</f>
        <v>0</v>
      </c>
      <c r="AW61" s="133">
        <f>'24039-14XC-SO-03-02 - 007...'!J36</f>
        <v>0</v>
      </c>
      <c r="AX61" s="133">
        <f>'24039-14XC-SO-03-02 - 007...'!J37</f>
        <v>0</v>
      </c>
      <c r="AY61" s="133">
        <f>'24039-14XC-SO-03-02 - 007...'!J38</f>
        <v>0</v>
      </c>
      <c r="AZ61" s="133">
        <f>'24039-14XC-SO-03-02 - 007...'!F35</f>
        <v>0</v>
      </c>
      <c r="BA61" s="133">
        <f>'24039-14XC-SO-03-02 - 007...'!F36</f>
        <v>0</v>
      </c>
      <c r="BB61" s="133">
        <f>'24039-14XC-SO-03-02 - 007...'!F37</f>
        <v>0</v>
      </c>
      <c r="BC61" s="133">
        <f>'24039-14XC-SO-03-02 - 007...'!F38</f>
        <v>0</v>
      </c>
      <c r="BD61" s="135">
        <f>'24039-14XC-SO-03-02 - 007...'!F39</f>
        <v>0</v>
      </c>
      <c r="BE61" s="4"/>
      <c r="BT61" s="136" t="s">
        <v>83</v>
      </c>
      <c r="BV61" s="136" t="s">
        <v>76</v>
      </c>
      <c r="BW61" s="136" t="s">
        <v>103</v>
      </c>
      <c r="BX61" s="136" t="s">
        <v>97</v>
      </c>
      <c r="CL61" s="136" t="s">
        <v>19</v>
      </c>
    </row>
    <row r="62" s="4" customFormat="1" ht="35.25" customHeight="1">
      <c r="A62" s="127" t="s">
        <v>84</v>
      </c>
      <c r="B62" s="66"/>
      <c r="C62" s="128"/>
      <c r="D62" s="128"/>
      <c r="E62" s="129" t="s">
        <v>104</v>
      </c>
      <c r="F62" s="129"/>
      <c r="G62" s="129"/>
      <c r="H62" s="129"/>
      <c r="I62" s="129"/>
      <c r="J62" s="128"/>
      <c r="K62" s="129" t="s">
        <v>105</v>
      </c>
      <c r="L62" s="129"/>
      <c r="M62" s="129"/>
      <c r="N62" s="129"/>
      <c r="O62" s="129"/>
      <c r="P62" s="129"/>
      <c r="Q62" s="129"/>
      <c r="R62" s="129"/>
      <c r="S62" s="129"/>
      <c r="T62" s="129"/>
      <c r="U62" s="129"/>
      <c r="V62" s="129"/>
      <c r="W62" s="129"/>
      <c r="X62" s="129"/>
      <c r="Y62" s="129"/>
      <c r="Z62" s="129"/>
      <c r="AA62" s="129"/>
      <c r="AB62" s="129"/>
      <c r="AC62" s="129"/>
      <c r="AD62" s="129"/>
      <c r="AE62" s="129"/>
      <c r="AF62" s="129"/>
      <c r="AG62" s="130">
        <f>'24039-14XC-SO-03-03 - 007...'!J32</f>
        <v>0</v>
      </c>
      <c r="AH62" s="128"/>
      <c r="AI62" s="128"/>
      <c r="AJ62" s="128"/>
      <c r="AK62" s="128"/>
      <c r="AL62" s="128"/>
      <c r="AM62" s="128"/>
      <c r="AN62" s="130">
        <f>SUM(AG62,AT62)</f>
        <v>0</v>
      </c>
      <c r="AO62" s="128"/>
      <c r="AP62" s="128"/>
      <c r="AQ62" s="131" t="s">
        <v>87</v>
      </c>
      <c r="AR62" s="68"/>
      <c r="AS62" s="132">
        <v>0</v>
      </c>
      <c r="AT62" s="133">
        <f>ROUND(SUM(AV62:AW62),2)</f>
        <v>0</v>
      </c>
      <c r="AU62" s="134">
        <f>'24039-14XC-SO-03-03 - 007...'!P91</f>
        <v>0</v>
      </c>
      <c r="AV62" s="133">
        <f>'24039-14XC-SO-03-03 - 007...'!J35</f>
        <v>0</v>
      </c>
      <c r="AW62" s="133">
        <f>'24039-14XC-SO-03-03 - 007...'!J36</f>
        <v>0</v>
      </c>
      <c r="AX62" s="133">
        <f>'24039-14XC-SO-03-03 - 007...'!J37</f>
        <v>0</v>
      </c>
      <c r="AY62" s="133">
        <f>'24039-14XC-SO-03-03 - 007...'!J38</f>
        <v>0</v>
      </c>
      <c r="AZ62" s="133">
        <f>'24039-14XC-SO-03-03 - 007...'!F35</f>
        <v>0</v>
      </c>
      <c r="BA62" s="133">
        <f>'24039-14XC-SO-03-03 - 007...'!F36</f>
        <v>0</v>
      </c>
      <c r="BB62" s="133">
        <f>'24039-14XC-SO-03-03 - 007...'!F37</f>
        <v>0</v>
      </c>
      <c r="BC62" s="133">
        <f>'24039-14XC-SO-03-03 - 007...'!F38</f>
        <v>0</v>
      </c>
      <c r="BD62" s="135">
        <f>'24039-14XC-SO-03-03 - 007...'!F39</f>
        <v>0</v>
      </c>
      <c r="BE62" s="4"/>
      <c r="BT62" s="136" t="s">
        <v>83</v>
      </c>
      <c r="BV62" s="136" t="s">
        <v>76</v>
      </c>
      <c r="BW62" s="136" t="s">
        <v>106</v>
      </c>
      <c r="BX62" s="136" t="s">
        <v>97</v>
      </c>
      <c r="CL62" s="136" t="s">
        <v>19</v>
      </c>
    </row>
    <row r="63" s="4" customFormat="1" ht="35.25" customHeight="1">
      <c r="A63" s="127" t="s">
        <v>84</v>
      </c>
      <c r="B63" s="66"/>
      <c r="C63" s="128"/>
      <c r="D63" s="128"/>
      <c r="E63" s="129" t="s">
        <v>107</v>
      </c>
      <c r="F63" s="129"/>
      <c r="G63" s="129"/>
      <c r="H63" s="129"/>
      <c r="I63" s="129"/>
      <c r="J63" s="128"/>
      <c r="K63" s="129" t="s">
        <v>108</v>
      </c>
      <c r="L63" s="129"/>
      <c r="M63" s="129"/>
      <c r="N63" s="129"/>
      <c r="O63" s="129"/>
      <c r="P63" s="129"/>
      <c r="Q63" s="129"/>
      <c r="R63" s="129"/>
      <c r="S63" s="129"/>
      <c r="T63" s="129"/>
      <c r="U63" s="129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30">
        <f>'24039-14XC-SO-03-04 - 007...'!J32</f>
        <v>0</v>
      </c>
      <c r="AH63" s="128"/>
      <c r="AI63" s="128"/>
      <c r="AJ63" s="128"/>
      <c r="AK63" s="128"/>
      <c r="AL63" s="128"/>
      <c r="AM63" s="128"/>
      <c r="AN63" s="130">
        <f>SUM(AG63,AT63)</f>
        <v>0</v>
      </c>
      <c r="AO63" s="128"/>
      <c r="AP63" s="128"/>
      <c r="AQ63" s="131" t="s">
        <v>87</v>
      </c>
      <c r="AR63" s="68"/>
      <c r="AS63" s="132">
        <v>0</v>
      </c>
      <c r="AT63" s="133">
        <f>ROUND(SUM(AV63:AW63),2)</f>
        <v>0</v>
      </c>
      <c r="AU63" s="134">
        <f>'24039-14XC-SO-03-04 - 007...'!P89</f>
        <v>0</v>
      </c>
      <c r="AV63" s="133">
        <f>'24039-14XC-SO-03-04 - 007...'!J35</f>
        <v>0</v>
      </c>
      <c r="AW63" s="133">
        <f>'24039-14XC-SO-03-04 - 007...'!J36</f>
        <v>0</v>
      </c>
      <c r="AX63" s="133">
        <f>'24039-14XC-SO-03-04 - 007...'!J37</f>
        <v>0</v>
      </c>
      <c r="AY63" s="133">
        <f>'24039-14XC-SO-03-04 - 007...'!J38</f>
        <v>0</v>
      </c>
      <c r="AZ63" s="133">
        <f>'24039-14XC-SO-03-04 - 007...'!F35</f>
        <v>0</v>
      </c>
      <c r="BA63" s="133">
        <f>'24039-14XC-SO-03-04 - 007...'!F36</f>
        <v>0</v>
      </c>
      <c r="BB63" s="133">
        <f>'24039-14XC-SO-03-04 - 007...'!F37</f>
        <v>0</v>
      </c>
      <c r="BC63" s="133">
        <f>'24039-14XC-SO-03-04 - 007...'!F38</f>
        <v>0</v>
      </c>
      <c r="BD63" s="135">
        <f>'24039-14XC-SO-03-04 - 007...'!F39</f>
        <v>0</v>
      </c>
      <c r="BE63" s="4"/>
      <c r="BT63" s="136" t="s">
        <v>83</v>
      </c>
      <c r="BV63" s="136" t="s">
        <v>76</v>
      </c>
      <c r="BW63" s="136" t="s">
        <v>109</v>
      </c>
      <c r="BX63" s="136" t="s">
        <v>97</v>
      </c>
      <c r="CL63" s="136" t="s">
        <v>19</v>
      </c>
    </row>
    <row r="64" s="4" customFormat="1" ht="35.25" customHeight="1">
      <c r="A64" s="127" t="s">
        <v>84</v>
      </c>
      <c r="B64" s="66"/>
      <c r="C64" s="128"/>
      <c r="D64" s="128"/>
      <c r="E64" s="129" t="s">
        <v>110</v>
      </c>
      <c r="F64" s="129"/>
      <c r="G64" s="129"/>
      <c r="H64" s="129"/>
      <c r="I64" s="129"/>
      <c r="J64" s="128"/>
      <c r="K64" s="129" t="s">
        <v>111</v>
      </c>
      <c r="L64" s="129"/>
      <c r="M64" s="129"/>
      <c r="N64" s="129"/>
      <c r="O64" s="129"/>
      <c r="P64" s="129"/>
      <c r="Q64" s="129"/>
      <c r="R64" s="129"/>
      <c r="S64" s="129"/>
      <c r="T64" s="129"/>
      <c r="U64" s="129"/>
      <c r="V64" s="129"/>
      <c r="W64" s="129"/>
      <c r="X64" s="129"/>
      <c r="Y64" s="129"/>
      <c r="Z64" s="129"/>
      <c r="AA64" s="129"/>
      <c r="AB64" s="129"/>
      <c r="AC64" s="129"/>
      <c r="AD64" s="129"/>
      <c r="AE64" s="129"/>
      <c r="AF64" s="129"/>
      <c r="AG64" s="130">
        <f>'24039-14XC-SO-03-05 - 007...'!J32</f>
        <v>0</v>
      </c>
      <c r="AH64" s="128"/>
      <c r="AI64" s="128"/>
      <c r="AJ64" s="128"/>
      <c r="AK64" s="128"/>
      <c r="AL64" s="128"/>
      <c r="AM64" s="128"/>
      <c r="AN64" s="130">
        <f>SUM(AG64,AT64)</f>
        <v>0</v>
      </c>
      <c r="AO64" s="128"/>
      <c r="AP64" s="128"/>
      <c r="AQ64" s="131" t="s">
        <v>87</v>
      </c>
      <c r="AR64" s="68"/>
      <c r="AS64" s="132">
        <v>0</v>
      </c>
      <c r="AT64" s="133">
        <f>ROUND(SUM(AV64:AW64),2)</f>
        <v>0</v>
      </c>
      <c r="AU64" s="134">
        <f>'24039-14XC-SO-03-05 - 007...'!P89</f>
        <v>0</v>
      </c>
      <c r="AV64" s="133">
        <f>'24039-14XC-SO-03-05 - 007...'!J35</f>
        <v>0</v>
      </c>
      <c r="AW64" s="133">
        <f>'24039-14XC-SO-03-05 - 007...'!J36</f>
        <v>0</v>
      </c>
      <c r="AX64" s="133">
        <f>'24039-14XC-SO-03-05 - 007...'!J37</f>
        <v>0</v>
      </c>
      <c r="AY64" s="133">
        <f>'24039-14XC-SO-03-05 - 007...'!J38</f>
        <v>0</v>
      </c>
      <c r="AZ64" s="133">
        <f>'24039-14XC-SO-03-05 - 007...'!F35</f>
        <v>0</v>
      </c>
      <c r="BA64" s="133">
        <f>'24039-14XC-SO-03-05 - 007...'!F36</f>
        <v>0</v>
      </c>
      <c r="BB64" s="133">
        <f>'24039-14XC-SO-03-05 - 007...'!F37</f>
        <v>0</v>
      </c>
      <c r="BC64" s="133">
        <f>'24039-14XC-SO-03-05 - 007...'!F38</f>
        <v>0</v>
      </c>
      <c r="BD64" s="135">
        <f>'24039-14XC-SO-03-05 - 007...'!F39</f>
        <v>0</v>
      </c>
      <c r="BE64" s="4"/>
      <c r="BT64" s="136" t="s">
        <v>83</v>
      </c>
      <c r="BV64" s="136" t="s">
        <v>76</v>
      </c>
      <c r="BW64" s="136" t="s">
        <v>112</v>
      </c>
      <c r="BX64" s="136" t="s">
        <v>97</v>
      </c>
      <c r="CL64" s="136" t="s">
        <v>19</v>
      </c>
    </row>
    <row r="65" s="4" customFormat="1" ht="35.25" customHeight="1">
      <c r="A65" s="127" t="s">
        <v>84</v>
      </c>
      <c r="B65" s="66"/>
      <c r="C65" s="128"/>
      <c r="D65" s="128"/>
      <c r="E65" s="129" t="s">
        <v>113</v>
      </c>
      <c r="F65" s="129"/>
      <c r="G65" s="129"/>
      <c r="H65" s="129"/>
      <c r="I65" s="129"/>
      <c r="J65" s="128"/>
      <c r="K65" s="129" t="s">
        <v>114</v>
      </c>
      <c r="L65" s="129"/>
      <c r="M65" s="129"/>
      <c r="N65" s="129"/>
      <c r="O65" s="129"/>
      <c r="P65" s="129"/>
      <c r="Q65" s="129"/>
      <c r="R65" s="129"/>
      <c r="S65" s="129"/>
      <c r="T65" s="129"/>
      <c r="U65" s="129"/>
      <c r="V65" s="129"/>
      <c r="W65" s="129"/>
      <c r="X65" s="129"/>
      <c r="Y65" s="129"/>
      <c r="Z65" s="129"/>
      <c r="AA65" s="129"/>
      <c r="AB65" s="129"/>
      <c r="AC65" s="129"/>
      <c r="AD65" s="129"/>
      <c r="AE65" s="129"/>
      <c r="AF65" s="129"/>
      <c r="AG65" s="130">
        <f>'24039-14XC-SO-03-06 - 007...'!J32</f>
        <v>0</v>
      </c>
      <c r="AH65" s="128"/>
      <c r="AI65" s="128"/>
      <c r="AJ65" s="128"/>
      <c r="AK65" s="128"/>
      <c r="AL65" s="128"/>
      <c r="AM65" s="128"/>
      <c r="AN65" s="130">
        <f>SUM(AG65,AT65)</f>
        <v>0</v>
      </c>
      <c r="AO65" s="128"/>
      <c r="AP65" s="128"/>
      <c r="AQ65" s="131" t="s">
        <v>87</v>
      </c>
      <c r="AR65" s="68"/>
      <c r="AS65" s="132">
        <v>0</v>
      </c>
      <c r="AT65" s="133">
        <f>ROUND(SUM(AV65:AW65),2)</f>
        <v>0</v>
      </c>
      <c r="AU65" s="134">
        <f>'24039-14XC-SO-03-06 - 007...'!P89</f>
        <v>0</v>
      </c>
      <c r="AV65" s="133">
        <f>'24039-14XC-SO-03-06 - 007...'!J35</f>
        <v>0</v>
      </c>
      <c r="AW65" s="133">
        <f>'24039-14XC-SO-03-06 - 007...'!J36</f>
        <v>0</v>
      </c>
      <c r="AX65" s="133">
        <f>'24039-14XC-SO-03-06 - 007...'!J37</f>
        <v>0</v>
      </c>
      <c r="AY65" s="133">
        <f>'24039-14XC-SO-03-06 - 007...'!J38</f>
        <v>0</v>
      </c>
      <c r="AZ65" s="133">
        <f>'24039-14XC-SO-03-06 - 007...'!F35</f>
        <v>0</v>
      </c>
      <c r="BA65" s="133">
        <f>'24039-14XC-SO-03-06 - 007...'!F36</f>
        <v>0</v>
      </c>
      <c r="BB65" s="133">
        <f>'24039-14XC-SO-03-06 - 007...'!F37</f>
        <v>0</v>
      </c>
      <c r="BC65" s="133">
        <f>'24039-14XC-SO-03-06 - 007...'!F38</f>
        <v>0</v>
      </c>
      <c r="BD65" s="135">
        <f>'24039-14XC-SO-03-06 - 007...'!F39</f>
        <v>0</v>
      </c>
      <c r="BE65" s="4"/>
      <c r="BT65" s="136" t="s">
        <v>83</v>
      </c>
      <c r="BV65" s="136" t="s">
        <v>76</v>
      </c>
      <c r="BW65" s="136" t="s">
        <v>115</v>
      </c>
      <c r="BX65" s="136" t="s">
        <v>97</v>
      </c>
      <c r="CL65" s="136" t="s">
        <v>19</v>
      </c>
    </row>
    <row r="66" s="4" customFormat="1" ht="35.25" customHeight="1">
      <c r="A66" s="127" t="s">
        <v>84</v>
      </c>
      <c r="B66" s="66"/>
      <c r="C66" s="128"/>
      <c r="D66" s="128"/>
      <c r="E66" s="129" t="s">
        <v>116</v>
      </c>
      <c r="F66" s="129"/>
      <c r="G66" s="129"/>
      <c r="H66" s="129"/>
      <c r="I66" s="129"/>
      <c r="J66" s="128"/>
      <c r="K66" s="129" t="s">
        <v>117</v>
      </c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30">
        <f>'24039-14XC-SO-03-07 - 007...'!J32</f>
        <v>0</v>
      </c>
      <c r="AH66" s="128"/>
      <c r="AI66" s="128"/>
      <c r="AJ66" s="128"/>
      <c r="AK66" s="128"/>
      <c r="AL66" s="128"/>
      <c r="AM66" s="128"/>
      <c r="AN66" s="130">
        <f>SUM(AG66,AT66)</f>
        <v>0</v>
      </c>
      <c r="AO66" s="128"/>
      <c r="AP66" s="128"/>
      <c r="AQ66" s="131" t="s">
        <v>87</v>
      </c>
      <c r="AR66" s="68"/>
      <c r="AS66" s="132">
        <v>0</v>
      </c>
      <c r="AT66" s="133">
        <f>ROUND(SUM(AV66:AW66),2)</f>
        <v>0</v>
      </c>
      <c r="AU66" s="134">
        <f>'24039-14XC-SO-03-07 - 007...'!P89</f>
        <v>0</v>
      </c>
      <c r="AV66" s="133">
        <f>'24039-14XC-SO-03-07 - 007...'!J35</f>
        <v>0</v>
      </c>
      <c r="AW66" s="133">
        <f>'24039-14XC-SO-03-07 - 007...'!J36</f>
        <v>0</v>
      </c>
      <c r="AX66" s="133">
        <f>'24039-14XC-SO-03-07 - 007...'!J37</f>
        <v>0</v>
      </c>
      <c r="AY66" s="133">
        <f>'24039-14XC-SO-03-07 - 007...'!J38</f>
        <v>0</v>
      </c>
      <c r="AZ66" s="133">
        <f>'24039-14XC-SO-03-07 - 007...'!F35</f>
        <v>0</v>
      </c>
      <c r="BA66" s="133">
        <f>'24039-14XC-SO-03-07 - 007...'!F36</f>
        <v>0</v>
      </c>
      <c r="BB66" s="133">
        <f>'24039-14XC-SO-03-07 - 007...'!F37</f>
        <v>0</v>
      </c>
      <c r="BC66" s="133">
        <f>'24039-14XC-SO-03-07 - 007...'!F38</f>
        <v>0</v>
      </c>
      <c r="BD66" s="135">
        <f>'24039-14XC-SO-03-07 - 007...'!F39</f>
        <v>0</v>
      </c>
      <c r="BE66" s="4"/>
      <c r="BT66" s="136" t="s">
        <v>83</v>
      </c>
      <c r="BV66" s="136" t="s">
        <v>76</v>
      </c>
      <c r="BW66" s="136" t="s">
        <v>118</v>
      </c>
      <c r="BX66" s="136" t="s">
        <v>97</v>
      </c>
      <c r="CL66" s="136" t="s">
        <v>19</v>
      </c>
    </row>
    <row r="67" s="4" customFormat="1" ht="35.25" customHeight="1">
      <c r="A67" s="127" t="s">
        <v>84</v>
      </c>
      <c r="B67" s="66"/>
      <c r="C67" s="128"/>
      <c r="D67" s="128"/>
      <c r="E67" s="129" t="s">
        <v>119</v>
      </c>
      <c r="F67" s="129"/>
      <c r="G67" s="129"/>
      <c r="H67" s="129"/>
      <c r="I67" s="129"/>
      <c r="J67" s="128"/>
      <c r="K67" s="129" t="s">
        <v>120</v>
      </c>
      <c r="L67" s="129"/>
      <c r="M67" s="129"/>
      <c r="N67" s="129"/>
      <c r="O67" s="129"/>
      <c r="P67" s="129"/>
      <c r="Q67" s="129"/>
      <c r="R67" s="129"/>
      <c r="S67" s="129"/>
      <c r="T67" s="129"/>
      <c r="U67" s="129"/>
      <c r="V67" s="129"/>
      <c r="W67" s="129"/>
      <c r="X67" s="129"/>
      <c r="Y67" s="129"/>
      <c r="Z67" s="129"/>
      <c r="AA67" s="129"/>
      <c r="AB67" s="129"/>
      <c r="AC67" s="129"/>
      <c r="AD67" s="129"/>
      <c r="AE67" s="129"/>
      <c r="AF67" s="129"/>
      <c r="AG67" s="130">
        <f>'24039-14XC-SO-03-08 - 007...'!J32</f>
        <v>0</v>
      </c>
      <c r="AH67" s="128"/>
      <c r="AI67" s="128"/>
      <c r="AJ67" s="128"/>
      <c r="AK67" s="128"/>
      <c r="AL67" s="128"/>
      <c r="AM67" s="128"/>
      <c r="AN67" s="130">
        <f>SUM(AG67,AT67)</f>
        <v>0</v>
      </c>
      <c r="AO67" s="128"/>
      <c r="AP67" s="128"/>
      <c r="AQ67" s="131" t="s">
        <v>87</v>
      </c>
      <c r="AR67" s="68"/>
      <c r="AS67" s="132">
        <v>0</v>
      </c>
      <c r="AT67" s="133">
        <f>ROUND(SUM(AV67:AW67),2)</f>
        <v>0</v>
      </c>
      <c r="AU67" s="134">
        <f>'24039-14XC-SO-03-08 - 007...'!P91</f>
        <v>0</v>
      </c>
      <c r="AV67" s="133">
        <f>'24039-14XC-SO-03-08 - 007...'!J35</f>
        <v>0</v>
      </c>
      <c r="AW67" s="133">
        <f>'24039-14XC-SO-03-08 - 007...'!J36</f>
        <v>0</v>
      </c>
      <c r="AX67" s="133">
        <f>'24039-14XC-SO-03-08 - 007...'!J37</f>
        <v>0</v>
      </c>
      <c r="AY67" s="133">
        <f>'24039-14XC-SO-03-08 - 007...'!J38</f>
        <v>0</v>
      </c>
      <c r="AZ67" s="133">
        <f>'24039-14XC-SO-03-08 - 007...'!F35</f>
        <v>0</v>
      </c>
      <c r="BA67" s="133">
        <f>'24039-14XC-SO-03-08 - 007...'!F36</f>
        <v>0</v>
      </c>
      <c r="BB67" s="133">
        <f>'24039-14XC-SO-03-08 - 007...'!F37</f>
        <v>0</v>
      </c>
      <c r="BC67" s="133">
        <f>'24039-14XC-SO-03-08 - 007...'!F38</f>
        <v>0</v>
      </c>
      <c r="BD67" s="135">
        <f>'24039-14XC-SO-03-08 - 007...'!F39</f>
        <v>0</v>
      </c>
      <c r="BE67" s="4"/>
      <c r="BT67" s="136" t="s">
        <v>83</v>
      </c>
      <c r="BV67" s="136" t="s">
        <v>76</v>
      </c>
      <c r="BW67" s="136" t="s">
        <v>121</v>
      </c>
      <c r="BX67" s="136" t="s">
        <v>97</v>
      </c>
      <c r="CL67" s="136" t="s">
        <v>19</v>
      </c>
    </row>
    <row r="68" s="7" customFormat="1" ht="37.5" customHeight="1">
      <c r="A68" s="7"/>
      <c r="B68" s="114"/>
      <c r="C68" s="115"/>
      <c r="D68" s="116" t="s">
        <v>122</v>
      </c>
      <c r="E68" s="116"/>
      <c r="F68" s="116"/>
      <c r="G68" s="116"/>
      <c r="H68" s="116"/>
      <c r="I68" s="117"/>
      <c r="J68" s="116" t="s">
        <v>123</v>
      </c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  <c r="AA68" s="116"/>
      <c r="AB68" s="116"/>
      <c r="AC68" s="116"/>
      <c r="AD68" s="116"/>
      <c r="AE68" s="116"/>
      <c r="AF68" s="116"/>
      <c r="AG68" s="118">
        <f>ROUND(SUM(AG69:AG71),2)</f>
        <v>0</v>
      </c>
      <c r="AH68" s="117"/>
      <c r="AI68" s="117"/>
      <c r="AJ68" s="117"/>
      <c r="AK68" s="117"/>
      <c r="AL68" s="117"/>
      <c r="AM68" s="117"/>
      <c r="AN68" s="119">
        <f>SUM(AG68,AT68)</f>
        <v>0</v>
      </c>
      <c r="AO68" s="117"/>
      <c r="AP68" s="117"/>
      <c r="AQ68" s="120" t="s">
        <v>80</v>
      </c>
      <c r="AR68" s="121"/>
      <c r="AS68" s="122">
        <f>ROUND(SUM(AS69:AS71),2)</f>
        <v>0</v>
      </c>
      <c r="AT68" s="123">
        <f>ROUND(SUM(AV68:AW68),2)</f>
        <v>0</v>
      </c>
      <c r="AU68" s="124">
        <f>ROUND(SUM(AU69:AU71),5)</f>
        <v>0</v>
      </c>
      <c r="AV68" s="123">
        <f>ROUND(AZ68*L29,2)</f>
        <v>0</v>
      </c>
      <c r="AW68" s="123">
        <f>ROUND(BA68*L30,2)</f>
        <v>0</v>
      </c>
      <c r="AX68" s="123">
        <f>ROUND(BB68*L29,2)</f>
        <v>0</v>
      </c>
      <c r="AY68" s="123">
        <f>ROUND(BC68*L30,2)</f>
        <v>0</v>
      </c>
      <c r="AZ68" s="123">
        <f>ROUND(SUM(AZ69:AZ71),2)</f>
        <v>0</v>
      </c>
      <c r="BA68" s="123">
        <f>ROUND(SUM(BA69:BA71),2)</f>
        <v>0</v>
      </c>
      <c r="BB68" s="123">
        <f>ROUND(SUM(BB69:BB71),2)</f>
        <v>0</v>
      </c>
      <c r="BC68" s="123">
        <f>ROUND(SUM(BC69:BC71),2)</f>
        <v>0</v>
      </c>
      <c r="BD68" s="125">
        <f>ROUND(SUM(BD69:BD71),2)</f>
        <v>0</v>
      </c>
      <c r="BE68" s="7"/>
      <c r="BS68" s="126" t="s">
        <v>73</v>
      </c>
      <c r="BT68" s="126" t="s">
        <v>81</v>
      </c>
      <c r="BU68" s="126" t="s">
        <v>75</v>
      </c>
      <c r="BV68" s="126" t="s">
        <v>76</v>
      </c>
      <c r="BW68" s="126" t="s">
        <v>124</v>
      </c>
      <c r="BX68" s="126" t="s">
        <v>5</v>
      </c>
      <c r="CL68" s="126" t="s">
        <v>19</v>
      </c>
      <c r="CM68" s="126" t="s">
        <v>83</v>
      </c>
    </row>
    <row r="69" s="4" customFormat="1" ht="35.25" customHeight="1">
      <c r="A69" s="127" t="s">
        <v>84</v>
      </c>
      <c r="B69" s="66"/>
      <c r="C69" s="128"/>
      <c r="D69" s="128"/>
      <c r="E69" s="129" t="s">
        <v>125</v>
      </c>
      <c r="F69" s="129"/>
      <c r="G69" s="129"/>
      <c r="H69" s="129"/>
      <c r="I69" s="129"/>
      <c r="J69" s="128"/>
      <c r="K69" s="129" t="s">
        <v>126</v>
      </c>
      <c r="L69" s="129"/>
      <c r="M69" s="129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29"/>
      <c r="AF69" s="129"/>
      <c r="AG69" s="130">
        <f>'24039-14XC-SO-04-01 - Cesta'!J32</f>
        <v>0</v>
      </c>
      <c r="AH69" s="128"/>
      <c r="AI69" s="128"/>
      <c r="AJ69" s="128"/>
      <c r="AK69" s="128"/>
      <c r="AL69" s="128"/>
      <c r="AM69" s="128"/>
      <c r="AN69" s="130">
        <f>SUM(AG69,AT69)</f>
        <v>0</v>
      </c>
      <c r="AO69" s="128"/>
      <c r="AP69" s="128"/>
      <c r="AQ69" s="131" t="s">
        <v>87</v>
      </c>
      <c r="AR69" s="68"/>
      <c r="AS69" s="132">
        <v>0</v>
      </c>
      <c r="AT69" s="133">
        <f>ROUND(SUM(AV69:AW69),2)</f>
        <v>0</v>
      </c>
      <c r="AU69" s="134">
        <f>'24039-14XC-SO-04-01 - Cesta'!P90</f>
        <v>0</v>
      </c>
      <c r="AV69" s="133">
        <f>'24039-14XC-SO-04-01 - Cesta'!J35</f>
        <v>0</v>
      </c>
      <c r="AW69" s="133">
        <f>'24039-14XC-SO-04-01 - Cesta'!J36</f>
        <v>0</v>
      </c>
      <c r="AX69" s="133">
        <f>'24039-14XC-SO-04-01 - Cesta'!J37</f>
        <v>0</v>
      </c>
      <c r="AY69" s="133">
        <f>'24039-14XC-SO-04-01 - Cesta'!J38</f>
        <v>0</v>
      </c>
      <c r="AZ69" s="133">
        <f>'24039-14XC-SO-04-01 - Cesta'!F35</f>
        <v>0</v>
      </c>
      <c r="BA69" s="133">
        <f>'24039-14XC-SO-04-01 - Cesta'!F36</f>
        <v>0</v>
      </c>
      <c r="BB69" s="133">
        <f>'24039-14XC-SO-04-01 - Cesta'!F37</f>
        <v>0</v>
      </c>
      <c r="BC69" s="133">
        <f>'24039-14XC-SO-04-01 - Cesta'!F38</f>
        <v>0</v>
      </c>
      <c r="BD69" s="135">
        <f>'24039-14XC-SO-04-01 - Cesta'!F39</f>
        <v>0</v>
      </c>
      <c r="BE69" s="4"/>
      <c r="BT69" s="136" t="s">
        <v>83</v>
      </c>
      <c r="BV69" s="136" t="s">
        <v>76</v>
      </c>
      <c r="BW69" s="136" t="s">
        <v>127</v>
      </c>
      <c r="BX69" s="136" t="s">
        <v>124</v>
      </c>
      <c r="CL69" s="136" t="s">
        <v>19</v>
      </c>
    </row>
    <row r="70" s="4" customFormat="1" ht="35.25" customHeight="1">
      <c r="A70" s="127" t="s">
        <v>84</v>
      </c>
      <c r="B70" s="66"/>
      <c r="C70" s="128"/>
      <c r="D70" s="128"/>
      <c r="E70" s="129" t="s">
        <v>128</v>
      </c>
      <c r="F70" s="129"/>
      <c r="G70" s="129"/>
      <c r="H70" s="129"/>
      <c r="I70" s="129"/>
      <c r="J70" s="128"/>
      <c r="K70" s="129" t="s">
        <v>129</v>
      </c>
      <c r="L70" s="129"/>
      <c r="M70" s="129"/>
      <c r="N70" s="129"/>
      <c r="O70" s="129"/>
      <c r="P70" s="129"/>
      <c r="Q70" s="129"/>
      <c r="R70" s="129"/>
      <c r="S70" s="129"/>
      <c r="T70" s="129"/>
      <c r="U70" s="129"/>
      <c r="V70" s="129"/>
      <c r="W70" s="129"/>
      <c r="X70" s="129"/>
      <c r="Y70" s="129"/>
      <c r="Z70" s="129"/>
      <c r="AA70" s="129"/>
      <c r="AB70" s="129"/>
      <c r="AC70" s="129"/>
      <c r="AD70" s="129"/>
      <c r="AE70" s="129"/>
      <c r="AF70" s="129"/>
      <c r="AG70" s="130">
        <f>'24039-14XC-SO-04-02 - Sjezdy'!J32</f>
        <v>0</v>
      </c>
      <c r="AH70" s="128"/>
      <c r="AI70" s="128"/>
      <c r="AJ70" s="128"/>
      <c r="AK70" s="128"/>
      <c r="AL70" s="128"/>
      <c r="AM70" s="128"/>
      <c r="AN70" s="130">
        <f>SUM(AG70,AT70)</f>
        <v>0</v>
      </c>
      <c r="AO70" s="128"/>
      <c r="AP70" s="128"/>
      <c r="AQ70" s="131" t="s">
        <v>87</v>
      </c>
      <c r="AR70" s="68"/>
      <c r="AS70" s="132">
        <v>0</v>
      </c>
      <c r="AT70" s="133">
        <f>ROUND(SUM(AV70:AW70),2)</f>
        <v>0</v>
      </c>
      <c r="AU70" s="134">
        <f>'24039-14XC-SO-04-02 - Sjezdy'!P89</f>
        <v>0</v>
      </c>
      <c r="AV70" s="133">
        <f>'24039-14XC-SO-04-02 - Sjezdy'!J35</f>
        <v>0</v>
      </c>
      <c r="AW70" s="133">
        <f>'24039-14XC-SO-04-02 - Sjezdy'!J36</f>
        <v>0</v>
      </c>
      <c r="AX70" s="133">
        <f>'24039-14XC-SO-04-02 - Sjezdy'!J37</f>
        <v>0</v>
      </c>
      <c r="AY70" s="133">
        <f>'24039-14XC-SO-04-02 - Sjezdy'!J38</f>
        <v>0</v>
      </c>
      <c r="AZ70" s="133">
        <f>'24039-14XC-SO-04-02 - Sjezdy'!F35</f>
        <v>0</v>
      </c>
      <c r="BA70" s="133">
        <f>'24039-14XC-SO-04-02 - Sjezdy'!F36</f>
        <v>0</v>
      </c>
      <c r="BB70" s="133">
        <f>'24039-14XC-SO-04-02 - Sjezdy'!F37</f>
        <v>0</v>
      </c>
      <c r="BC70" s="133">
        <f>'24039-14XC-SO-04-02 - Sjezdy'!F38</f>
        <v>0</v>
      </c>
      <c r="BD70" s="135">
        <f>'24039-14XC-SO-04-02 - Sjezdy'!F39</f>
        <v>0</v>
      </c>
      <c r="BE70" s="4"/>
      <c r="BT70" s="136" t="s">
        <v>83</v>
      </c>
      <c r="BV70" s="136" t="s">
        <v>76</v>
      </c>
      <c r="BW70" s="136" t="s">
        <v>130</v>
      </c>
      <c r="BX70" s="136" t="s">
        <v>124</v>
      </c>
      <c r="CL70" s="136" t="s">
        <v>19</v>
      </c>
    </row>
    <row r="71" s="4" customFormat="1" ht="35.25" customHeight="1">
      <c r="A71" s="127" t="s">
        <v>84</v>
      </c>
      <c r="B71" s="66"/>
      <c r="C71" s="128"/>
      <c r="D71" s="128"/>
      <c r="E71" s="129" t="s">
        <v>131</v>
      </c>
      <c r="F71" s="129"/>
      <c r="G71" s="129"/>
      <c r="H71" s="129"/>
      <c r="I71" s="129"/>
      <c r="J71" s="128"/>
      <c r="K71" s="129" t="s">
        <v>132</v>
      </c>
      <c r="L71" s="129"/>
      <c r="M71" s="129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29"/>
      <c r="AF71" s="129"/>
      <c r="AG71" s="130">
        <f>'24039-14XC-SO-04-03 - Hos...'!J32</f>
        <v>0</v>
      </c>
      <c r="AH71" s="128"/>
      <c r="AI71" s="128"/>
      <c r="AJ71" s="128"/>
      <c r="AK71" s="128"/>
      <c r="AL71" s="128"/>
      <c r="AM71" s="128"/>
      <c r="AN71" s="130">
        <f>SUM(AG71,AT71)</f>
        <v>0</v>
      </c>
      <c r="AO71" s="128"/>
      <c r="AP71" s="128"/>
      <c r="AQ71" s="131" t="s">
        <v>87</v>
      </c>
      <c r="AR71" s="68"/>
      <c r="AS71" s="137">
        <v>0</v>
      </c>
      <c r="AT71" s="138">
        <f>ROUND(SUM(AV71:AW71),2)</f>
        <v>0</v>
      </c>
      <c r="AU71" s="139">
        <f>'24039-14XC-SO-04-03 - Hos...'!P88</f>
        <v>0</v>
      </c>
      <c r="AV71" s="138">
        <f>'24039-14XC-SO-04-03 - Hos...'!J35</f>
        <v>0</v>
      </c>
      <c r="AW71" s="138">
        <f>'24039-14XC-SO-04-03 - Hos...'!J36</f>
        <v>0</v>
      </c>
      <c r="AX71" s="138">
        <f>'24039-14XC-SO-04-03 - Hos...'!J37</f>
        <v>0</v>
      </c>
      <c r="AY71" s="138">
        <f>'24039-14XC-SO-04-03 - Hos...'!J38</f>
        <v>0</v>
      </c>
      <c r="AZ71" s="138">
        <f>'24039-14XC-SO-04-03 - Hos...'!F35</f>
        <v>0</v>
      </c>
      <c r="BA71" s="138">
        <f>'24039-14XC-SO-04-03 - Hos...'!F36</f>
        <v>0</v>
      </c>
      <c r="BB71" s="138">
        <f>'24039-14XC-SO-04-03 - Hos...'!F37</f>
        <v>0</v>
      </c>
      <c r="BC71" s="138">
        <f>'24039-14XC-SO-04-03 - Hos...'!F38</f>
        <v>0</v>
      </c>
      <c r="BD71" s="140">
        <f>'24039-14XC-SO-04-03 - Hos...'!F39</f>
        <v>0</v>
      </c>
      <c r="BE71" s="4"/>
      <c r="BT71" s="136" t="s">
        <v>83</v>
      </c>
      <c r="BV71" s="136" t="s">
        <v>76</v>
      </c>
      <c r="BW71" s="136" t="s">
        <v>133</v>
      </c>
      <c r="BX71" s="136" t="s">
        <v>124</v>
      </c>
      <c r="CL71" s="136" t="s">
        <v>19</v>
      </c>
    </row>
    <row r="72" s="2" customFormat="1" ht="30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7"/>
      <c r="AS72" s="41"/>
      <c r="AT72" s="41"/>
      <c r="AU72" s="41"/>
      <c r="AV72" s="41"/>
      <c r="AW72" s="41"/>
      <c r="AX72" s="41"/>
      <c r="AY72" s="41"/>
      <c r="AZ72" s="41"/>
      <c r="BA72" s="41"/>
      <c r="BB72" s="41"/>
      <c r="BC72" s="41"/>
      <c r="BD72" s="41"/>
      <c r="BE72" s="41"/>
    </row>
    <row r="73" s="2" customFormat="1" ht="6.96" customHeight="1">
      <c r="A73" s="41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3"/>
      <c r="X73" s="63"/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  <c r="AJ73" s="63"/>
      <c r="AK73" s="63"/>
      <c r="AL73" s="63"/>
      <c r="AM73" s="63"/>
      <c r="AN73" s="63"/>
      <c r="AO73" s="63"/>
      <c r="AP73" s="63"/>
      <c r="AQ73" s="63"/>
      <c r="AR73" s="47"/>
      <c r="AS73" s="41"/>
      <c r="AT73" s="41"/>
      <c r="AU73" s="41"/>
      <c r="AV73" s="41"/>
      <c r="AW73" s="41"/>
      <c r="AX73" s="41"/>
      <c r="AY73" s="41"/>
      <c r="AZ73" s="41"/>
      <c r="BA73" s="41"/>
      <c r="BB73" s="41"/>
      <c r="BC73" s="41"/>
      <c r="BD73" s="41"/>
      <c r="BE73" s="41"/>
    </row>
  </sheetData>
  <sheetProtection sheet="1" formatColumns="0" formatRows="0" objects="1" scenarios="1" spinCount="100000" saltValue="5YopEVhC9d1uk/BuD4BZXCUJG5joC0pxQ8RuxhoprzPKZ+hxCc99A2MTIlDbsIApbbpQ5/cKt6Z1PA8kDlTTRw==" hashValue="XNnicWslT7a1l5qAhRXcuW9E492SbX6aa181MweHReJ0XuB0yAYDLYOhjDrLFAd/j52DoQngfoQFUK4lW+K8hQ==" algorithmName="SHA-512" password="E8BA"/>
  <mergeCells count="106">
    <mergeCell ref="C52:G52"/>
    <mergeCell ref="D58:H58"/>
    <mergeCell ref="D59:H59"/>
    <mergeCell ref="D55:H55"/>
    <mergeCell ref="E57:I57"/>
    <mergeCell ref="E64:I64"/>
    <mergeCell ref="E63:I63"/>
    <mergeCell ref="E62:I62"/>
    <mergeCell ref="E56:I56"/>
    <mergeCell ref="E61:I61"/>
    <mergeCell ref="E60:I60"/>
    <mergeCell ref="I52:AF52"/>
    <mergeCell ref="J59:AF59"/>
    <mergeCell ref="J58:AF58"/>
    <mergeCell ref="J55:AF55"/>
    <mergeCell ref="K57:AF57"/>
    <mergeCell ref="K61:AF61"/>
    <mergeCell ref="K62:AF62"/>
    <mergeCell ref="K64:AF64"/>
    <mergeCell ref="K56:AF56"/>
    <mergeCell ref="K63:AF63"/>
    <mergeCell ref="K60:AF60"/>
    <mergeCell ref="L45:AO45"/>
    <mergeCell ref="E65:I65"/>
    <mergeCell ref="K65:AF65"/>
    <mergeCell ref="E66:I66"/>
    <mergeCell ref="K66:AF66"/>
    <mergeCell ref="E67:I67"/>
    <mergeCell ref="K67:AF67"/>
    <mergeCell ref="D68:H68"/>
    <mergeCell ref="J68:AF68"/>
    <mergeCell ref="E69:I69"/>
    <mergeCell ref="K69:AF69"/>
    <mergeCell ref="E70:I70"/>
    <mergeCell ref="K70:AF70"/>
    <mergeCell ref="E71:I71"/>
    <mergeCell ref="K71:AF71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4:AM64"/>
    <mergeCell ref="AG57:AM57"/>
    <mergeCell ref="AG58:AM58"/>
    <mergeCell ref="AG56:AM56"/>
    <mergeCell ref="AG55:AM55"/>
    <mergeCell ref="AG59:AM59"/>
    <mergeCell ref="AG52:AM52"/>
    <mergeCell ref="AG62:AM62"/>
    <mergeCell ref="AG60:AM60"/>
    <mergeCell ref="AG63:AM63"/>
    <mergeCell ref="AG61:AM61"/>
    <mergeCell ref="AM47:AN47"/>
    <mergeCell ref="AM49:AP49"/>
    <mergeCell ref="AM50:AP50"/>
    <mergeCell ref="AN63:AP63"/>
    <mergeCell ref="AN64:AP64"/>
    <mergeCell ref="AN62:AP62"/>
    <mergeCell ref="AN61:AP61"/>
    <mergeCell ref="AN57:AP57"/>
    <mergeCell ref="AN55:AP55"/>
    <mergeCell ref="AN60:AP60"/>
    <mergeCell ref="AN59:AP59"/>
    <mergeCell ref="AN56:AP56"/>
    <mergeCell ref="AN52:AP52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71:AP71"/>
    <mergeCell ref="AG71:AM71"/>
    <mergeCell ref="AN54:AP54"/>
  </mergeCells>
  <hyperlinks>
    <hyperlink ref="A56" location="'24039-14XC-SO-01-01 - 004...'!C2" display="/"/>
    <hyperlink ref="A57" location="'24039-14XC-SO-01-02 - 004...'!C2" display="/"/>
    <hyperlink ref="A58" location="'24039-14XC-SO-02 - 006 - ...'!C2" display="/"/>
    <hyperlink ref="A60" location="'24039-14XC-SO-03-01 - 007...'!C2" display="/"/>
    <hyperlink ref="A61" location="'24039-14XC-SO-03-02 - 007...'!C2" display="/"/>
    <hyperlink ref="A62" location="'24039-14XC-SO-03-03 - 007...'!C2" display="/"/>
    <hyperlink ref="A63" location="'24039-14XC-SO-03-04 - 007...'!C2" display="/"/>
    <hyperlink ref="A64" location="'24039-14XC-SO-03-05 - 007...'!C2" display="/"/>
    <hyperlink ref="A65" location="'24039-14XC-SO-03-06 - 007...'!C2" display="/"/>
    <hyperlink ref="A66" location="'24039-14XC-SO-03-07 - 007...'!C2" display="/"/>
    <hyperlink ref="A67" location="'24039-14XC-SO-03-08 - 007...'!C2" display="/"/>
    <hyperlink ref="A69" location="'24039-14XC-SO-04-01 - Cesta'!C2" display="/"/>
    <hyperlink ref="A70" location="'24039-14XC-SO-04-02 - Sjezdy'!C2" display="/"/>
    <hyperlink ref="A71" location="'24039-14XC-SO-04-03 - Hos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115</v>
      </c>
      <c r="AZ2" s="141" t="s">
        <v>712</v>
      </c>
      <c r="BA2" s="141" t="s">
        <v>19</v>
      </c>
      <c r="BB2" s="141" t="s">
        <v>19</v>
      </c>
      <c r="BC2" s="141" t="s">
        <v>713</v>
      </c>
      <c r="BD2" s="141" t="s">
        <v>83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83</v>
      </c>
    </row>
    <row r="4" s="1" customFormat="1" ht="24.96" customHeight="1">
      <c r="B4" s="23"/>
      <c r="D4" s="144" t="s">
        <v>140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Rekonstrukce LC Bohunka</v>
      </c>
      <c r="F7" s="146"/>
      <c r="G7" s="146"/>
      <c r="H7" s="146"/>
      <c r="L7" s="23"/>
    </row>
    <row r="8" s="1" customFormat="1" ht="12" customHeight="1">
      <c r="B8" s="23"/>
      <c r="D8" s="146" t="s">
        <v>148</v>
      </c>
      <c r="L8" s="23"/>
    </row>
    <row r="9" s="2" customFormat="1" ht="16.5" customHeight="1">
      <c r="A9" s="41"/>
      <c r="B9" s="47"/>
      <c r="C9" s="41"/>
      <c r="D9" s="41"/>
      <c r="E9" s="147" t="s">
        <v>496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154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714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30. 4. 2024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27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28</v>
      </c>
      <c r="F17" s="41"/>
      <c r="G17" s="41"/>
      <c r="H17" s="41"/>
      <c r="I17" s="146" t="s">
        <v>29</v>
      </c>
      <c r="J17" s="136" t="s">
        <v>30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31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29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33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34</v>
      </c>
      <c r="F23" s="41"/>
      <c r="G23" s="41"/>
      <c r="H23" s="41"/>
      <c r="I23" s="146" t="s">
        <v>29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36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37</v>
      </c>
      <c r="F26" s="41"/>
      <c r="G26" s="41"/>
      <c r="H26" s="41"/>
      <c r="I26" s="146" t="s">
        <v>29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38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40</v>
      </c>
      <c r="E32" s="41"/>
      <c r="F32" s="41"/>
      <c r="G32" s="41"/>
      <c r="H32" s="41"/>
      <c r="I32" s="41"/>
      <c r="J32" s="157">
        <f>ROUND(J89,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42</v>
      </c>
      <c r="G34" s="41"/>
      <c r="H34" s="41"/>
      <c r="I34" s="158" t="s">
        <v>41</v>
      </c>
      <c r="J34" s="158" t="s">
        <v>43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44</v>
      </c>
      <c r="E35" s="146" t="s">
        <v>45</v>
      </c>
      <c r="F35" s="160">
        <f>ROUND((SUM(BE89:BE110)),  2)</f>
        <v>0</v>
      </c>
      <c r="G35" s="41"/>
      <c r="H35" s="41"/>
      <c r="I35" s="161">
        <v>0.20999999999999999</v>
      </c>
      <c r="J35" s="160">
        <f>ROUND(((SUM(BE89:BE110))*I35),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46</v>
      </c>
      <c r="F36" s="160">
        <f>ROUND((SUM(BF89:BF110)),  2)</f>
        <v>0</v>
      </c>
      <c r="G36" s="41"/>
      <c r="H36" s="41"/>
      <c r="I36" s="161">
        <v>0.14999999999999999</v>
      </c>
      <c r="J36" s="160">
        <f>ROUND(((SUM(BF89:BF110))*I36),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47</v>
      </c>
      <c r="F37" s="160">
        <f>ROUND((SUM(BG89:BG110)),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48</v>
      </c>
      <c r="F38" s="160">
        <f>ROUND((SUM(BH89:BH110)),  2)</f>
        <v>0</v>
      </c>
      <c r="G38" s="41"/>
      <c r="H38" s="41"/>
      <c r="I38" s="161">
        <v>0.14999999999999999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49</v>
      </c>
      <c r="F39" s="160">
        <f>ROUND((SUM(BI89:BI110)),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50</v>
      </c>
      <c r="E41" s="164"/>
      <c r="F41" s="164"/>
      <c r="G41" s="165" t="s">
        <v>51</v>
      </c>
      <c r="H41" s="166" t="s">
        <v>52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158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Rekonstrukce LC Bohunka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148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496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154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24039-14XC-SO-03-06 - 007.19 - Lesní sklad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k.ú. Milonice, Lažany</v>
      </c>
      <c r="G56" s="43"/>
      <c r="H56" s="43"/>
      <c r="I56" s="35" t="s">
        <v>23</v>
      </c>
      <c r="J56" s="75" t="str">
        <f>IF(J14="","",J14)</f>
        <v>30. 4. 2024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25.65" customHeight="1">
      <c r="A58" s="41"/>
      <c r="B58" s="42"/>
      <c r="C58" s="35" t="s">
        <v>25</v>
      </c>
      <c r="D58" s="43"/>
      <c r="E58" s="43"/>
      <c r="F58" s="30" t="str">
        <f>E17</f>
        <v>Lesy města Brna, a.s.</v>
      </c>
      <c r="G58" s="43"/>
      <c r="H58" s="43"/>
      <c r="I58" s="35" t="s">
        <v>33</v>
      </c>
      <c r="J58" s="39" t="str">
        <f>E23</f>
        <v>Regioprojekt Brno, s.r.o.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36</v>
      </c>
      <c r="J59" s="39" t="str">
        <f>E26</f>
        <v>Ing. Ondřej Ševčík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159</v>
      </c>
      <c r="D61" s="175"/>
      <c r="E61" s="175"/>
      <c r="F61" s="175"/>
      <c r="G61" s="175"/>
      <c r="H61" s="175"/>
      <c r="I61" s="175"/>
      <c r="J61" s="176" t="s">
        <v>160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72</v>
      </c>
      <c r="D63" s="43"/>
      <c r="E63" s="43"/>
      <c r="F63" s="43"/>
      <c r="G63" s="43"/>
      <c r="H63" s="43"/>
      <c r="I63" s="43"/>
      <c r="J63" s="105">
        <f>J89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161</v>
      </c>
    </row>
    <row r="64" s="9" customFormat="1" ht="24.96" customHeight="1">
      <c r="A64" s="9"/>
      <c r="B64" s="178"/>
      <c r="C64" s="179"/>
      <c r="D64" s="180" t="s">
        <v>162</v>
      </c>
      <c r="E64" s="181"/>
      <c r="F64" s="181"/>
      <c r="G64" s="181"/>
      <c r="H64" s="181"/>
      <c r="I64" s="181"/>
      <c r="J64" s="182">
        <f>J90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163</v>
      </c>
      <c r="E65" s="186"/>
      <c r="F65" s="186"/>
      <c r="G65" s="186"/>
      <c r="H65" s="186"/>
      <c r="I65" s="186"/>
      <c r="J65" s="187">
        <f>J91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8"/>
      <c r="D66" s="185" t="s">
        <v>164</v>
      </c>
      <c r="E66" s="186"/>
      <c r="F66" s="186"/>
      <c r="G66" s="186"/>
      <c r="H66" s="186"/>
      <c r="I66" s="186"/>
      <c r="J66" s="187">
        <f>J96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8"/>
      <c r="D67" s="185" t="s">
        <v>166</v>
      </c>
      <c r="E67" s="186"/>
      <c r="F67" s="186"/>
      <c r="G67" s="186"/>
      <c r="H67" s="186"/>
      <c r="I67" s="186"/>
      <c r="J67" s="187">
        <f>J106</f>
        <v>0</v>
      </c>
      <c r="K67" s="128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4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167</v>
      </c>
      <c r="D74" s="43"/>
      <c r="E74" s="43"/>
      <c r="F74" s="43"/>
      <c r="G74" s="43"/>
      <c r="H74" s="43"/>
      <c r="I74" s="43"/>
      <c r="J74" s="43"/>
      <c r="K74" s="43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16</v>
      </c>
      <c r="D76" s="43"/>
      <c r="E76" s="43"/>
      <c r="F76" s="43"/>
      <c r="G76" s="43"/>
      <c r="H76" s="43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73" t="str">
        <f>E7</f>
        <v>Rekonstrukce LC Bohunka</v>
      </c>
      <c r="F77" s="35"/>
      <c r="G77" s="35"/>
      <c r="H77" s="35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1" customFormat="1" ht="12" customHeight="1">
      <c r="B78" s="24"/>
      <c r="C78" s="35" t="s">
        <v>148</v>
      </c>
      <c r="D78" s="25"/>
      <c r="E78" s="25"/>
      <c r="F78" s="25"/>
      <c r="G78" s="25"/>
      <c r="H78" s="25"/>
      <c r="I78" s="25"/>
      <c r="J78" s="25"/>
      <c r="K78" s="25"/>
      <c r="L78" s="23"/>
    </row>
    <row r="79" s="2" customFormat="1" ht="16.5" customHeight="1">
      <c r="A79" s="41"/>
      <c r="B79" s="42"/>
      <c r="C79" s="43"/>
      <c r="D79" s="43"/>
      <c r="E79" s="173" t="s">
        <v>496</v>
      </c>
      <c r="F79" s="43"/>
      <c r="G79" s="43"/>
      <c r="H79" s="43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154</v>
      </c>
      <c r="D80" s="43"/>
      <c r="E80" s="43"/>
      <c r="F80" s="43"/>
      <c r="G80" s="43"/>
      <c r="H80" s="43"/>
      <c r="I80" s="43"/>
      <c r="J80" s="43"/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E11</f>
        <v>24039-14XC-SO-03-06 - 007.19 - Lesní sklad</v>
      </c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21</v>
      </c>
      <c r="D83" s="43"/>
      <c r="E83" s="43"/>
      <c r="F83" s="30" t="str">
        <f>F14</f>
        <v>k.ú. Milonice, Lažany</v>
      </c>
      <c r="G83" s="43"/>
      <c r="H83" s="43"/>
      <c r="I83" s="35" t="s">
        <v>23</v>
      </c>
      <c r="J83" s="75" t="str">
        <f>IF(J14="","",J14)</f>
        <v>30. 4. 2024</v>
      </c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25.65" customHeight="1">
      <c r="A85" s="41"/>
      <c r="B85" s="42"/>
      <c r="C85" s="35" t="s">
        <v>25</v>
      </c>
      <c r="D85" s="43"/>
      <c r="E85" s="43"/>
      <c r="F85" s="30" t="str">
        <f>E17</f>
        <v>Lesy města Brna, a.s.</v>
      </c>
      <c r="G85" s="43"/>
      <c r="H85" s="43"/>
      <c r="I85" s="35" t="s">
        <v>33</v>
      </c>
      <c r="J85" s="39" t="str">
        <f>E23</f>
        <v>Regioprojekt Brno, s.r.o.</v>
      </c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31</v>
      </c>
      <c r="D86" s="43"/>
      <c r="E86" s="43"/>
      <c r="F86" s="30" t="str">
        <f>IF(E20="","",E20)</f>
        <v>Vyplň údaj</v>
      </c>
      <c r="G86" s="43"/>
      <c r="H86" s="43"/>
      <c r="I86" s="35" t="s">
        <v>36</v>
      </c>
      <c r="J86" s="39" t="str">
        <f>E26</f>
        <v>Ing. Ondřej Ševčík</v>
      </c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9"/>
      <c r="B88" s="190"/>
      <c r="C88" s="191" t="s">
        <v>168</v>
      </c>
      <c r="D88" s="192" t="s">
        <v>59</v>
      </c>
      <c r="E88" s="192" t="s">
        <v>55</v>
      </c>
      <c r="F88" s="192" t="s">
        <v>56</v>
      </c>
      <c r="G88" s="192" t="s">
        <v>169</v>
      </c>
      <c r="H88" s="192" t="s">
        <v>170</v>
      </c>
      <c r="I88" s="192" t="s">
        <v>171</v>
      </c>
      <c r="J88" s="192" t="s">
        <v>160</v>
      </c>
      <c r="K88" s="193" t="s">
        <v>172</v>
      </c>
      <c r="L88" s="194"/>
      <c r="M88" s="95" t="s">
        <v>19</v>
      </c>
      <c r="N88" s="96" t="s">
        <v>44</v>
      </c>
      <c r="O88" s="96" t="s">
        <v>173</v>
      </c>
      <c r="P88" s="96" t="s">
        <v>174</v>
      </c>
      <c r="Q88" s="96" t="s">
        <v>175</v>
      </c>
      <c r="R88" s="96" t="s">
        <v>176</v>
      </c>
      <c r="S88" s="96" t="s">
        <v>177</v>
      </c>
      <c r="T88" s="97" t="s">
        <v>178</v>
      </c>
      <c r="U88" s="189"/>
      <c r="V88" s="189"/>
      <c r="W88" s="189"/>
      <c r="X88" s="189"/>
      <c r="Y88" s="189"/>
      <c r="Z88" s="189"/>
      <c r="AA88" s="189"/>
      <c r="AB88" s="189"/>
      <c r="AC88" s="189"/>
      <c r="AD88" s="189"/>
      <c r="AE88" s="189"/>
    </row>
    <row r="89" s="2" customFormat="1" ht="22.8" customHeight="1">
      <c r="A89" s="41"/>
      <c r="B89" s="42"/>
      <c r="C89" s="102" t="s">
        <v>179</v>
      </c>
      <c r="D89" s="43"/>
      <c r="E89" s="43"/>
      <c r="F89" s="43"/>
      <c r="G89" s="43"/>
      <c r="H89" s="43"/>
      <c r="I89" s="43"/>
      <c r="J89" s="195">
        <f>BK89</f>
        <v>0</v>
      </c>
      <c r="K89" s="43"/>
      <c r="L89" s="47"/>
      <c r="M89" s="98"/>
      <c r="N89" s="196"/>
      <c r="O89" s="99"/>
      <c r="P89" s="197">
        <f>P90</f>
        <v>0</v>
      </c>
      <c r="Q89" s="99"/>
      <c r="R89" s="197">
        <f>R90</f>
        <v>586.5</v>
      </c>
      <c r="S89" s="99"/>
      <c r="T89" s="198">
        <f>T90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73</v>
      </c>
      <c r="AU89" s="20" t="s">
        <v>161</v>
      </c>
      <c r="BK89" s="199">
        <f>BK90</f>
        <v>0</v>
      </c>
    </row>
    <row r="90" s="12" customFormat="1" ht="25.92" customHeight="1">
      <c r="A90" s="12"/>
      <c r="B90" s="200"/>
      <c r="C90" s="201"/>
      <c r="D90" s="202" t="s">
        <v>73</v>
      </c>
      <c r="E90" s="203" t="s">
        <v>180</v>
      </c>
      <c r="F90" s="203" t="s">
        <v>181</v>
      </c>
      <c r="G90" s="201"/>
      <c r="H90" s="201"/>
      <c r="I90" s="204"/>
      <c r="J90" s="205">
        <f>BK90</f>
        <v>0</v>
      </c>
      <c r="K90" s="201"/>
      <c r="L90" s="206"/>
      <c r="M90" s="207"/>
      <c r="N90" s="208"/>
      <c r="O90" s="208"/>
      <c r="P90" s="209">
        <f>P91+P96+P106</f>
        <v>0</v>
      </c>
      <c r="Q90" s="208"/>
      <c r="R90" s="209">
        <f>R91+R96+R106</f>
        <v>586.5</v>
      </c>
      <c r="S90" s="208"/>
      <c r="T90" s="210">
        <f>T91+T96+T106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1" t="s">
        <v>81</v>
      </c>
      <c r="AT90" s="212" t="s">
        <v>73</v>
      </c>
      <c r="AU90" s="212" t="s">
        <v>74</v>
      </c>
      <c r="AY90" s="211" t="s">
        <v>182</v>
      </c>
      <c r="BK90" s="213">
        <f>BK91+BK96+BK106</f>
        <v>0</v>
      </c>
    </row>
    <row r="91" s="12" customFormat="1" ht="22.8" customHeight="1">
      <c r="A91" s="12"/>
      <c r="B91" s="200"/>
      <c r="C91" s="201"/>
      <c r="D91" s="202" t="s">
        <v>73</v>
      </c>
      <c r="E91" s="214" t="s">
        <v>81</v>
      </c>
      <c r="F91" s="214" t="s">
        <v>183</v>
      </c>
      <c r="G91" s="201"/>
      <c r="H91" s="201"/>
      <c r="I91" s="204"/>
      <c r="J91" s="215">
        <f>BK91</f>
        <v>0</v>
      </c>
      <c r="K91" s="201"/>
      <c r="L91" s="206"/>
      <c r="M91" s="207"/>
      <c r="N91" s="208"/>
      <c r="O91" s="208"/>
      <c r="P91" s="209">
        <f>SUM(P92:P95)</f>
        <v>0</v>
      </c>
      <c r="Q91" s="208"/>
      <c r="R91" s="209">
        <f>SUM(R92:R95)</f>
        <v>0</v>
      </c>
      <c r="S91" s="208"/>
      <c r="T91" s="210">
        <f>SUM(T92:T95)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1" t="s">
        <v>81</v>
      </c>
      <c r="AT91" s="212" t="s">
        <v>73</v>
      </c>
      <c r="AU91" s="212" t="s">
        <v>81</v>
      </c>
      <c r="AY91" s="211" t="s">
        <v>182</v>
      </c>
      <c r="BK91" s="213">
        <f>SUM(BK92:BK95)</f>
        <v>0</v>
      </c>
    </row>
    <row r="92" s="2" customFormat="1" ht="33" customHeight="1">
      <c r="A92" s="41"/>
      <c r="B92" s="42"/>
      <c r="C92" s="216" t="s">
        <v>81</v>
      </c>
      <c r="D92" s="216" t="s">
        <v>184</v>
      </c>
      <c r="E92" s="217" t="s">
        <v>261</v>
      </c>
      <c r="F92" s="218" t="s">
        <v>262</v>
      </c>
      <c r="G92" s="219" t="s">
        <v>136</v>
      </c>
      <c r="H92" s="220">
        <v>1275</v>
      </c>
      <c r="I92" s="221"/>
      <c r="J92" s="222">
        <f>ROUND(I92*H92,2)</f>
        <v>0</v>
      </c>
      <c r="K92" s="218" t="s">
        <v>187</v>
      </c>
      <c r="L92" s="47"/>
      <c r="M92" s="223" t="s">
        <v>19</v>
      </c>
      <c r="N92" s="224" t="s">
        <v>45</v>
      </c>
      <c r="O92" s="87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7" t="s">
        <v>188</v>
      </c>
      <c r="AT92" s="227" t="s">
        <v>184</v>
      </c>
      <c r="AU92" s="227" t="s">
        <v>83</v>
      </c>
      <c r="AY92" s="20" t="s">
        <v>182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20" t="s">
        <v>81</v>
      </c>
      <c r="BK92" s="228">
        <f>ROUND(I92*H92,2)</f>
        <v>0</v>
      </c>
      <c r="BL92" s="20" t="s">
        <v>188</v>
      </c>
      <c r="BM92" s="227" t="s">
        <v>715</v>
      </c>
    </row>
    <row r="93" s="2" customFormat="1">
      <c r="A93" s="41"/>
      <c r="B93" s="42"/>
      <c r="C93" s="43"/>
      <c r="D93" s="229" t="s">
        <v>190</v>
      </c>
      <c r="E93" s="43"/>
      <c r="F93" s="230" t="s">
        <v>264</v>
      </c>
      <c r="G93" s="43"/>
      <c r="H93" s="43"/>
      <c r="I93" s="231"/>
      <c r="J93" s="43"/>
      <c r="K93" s="43"/>
      <c r="L93" s="47"/>
      <c r="M93" s="232"/>
      <c r="N93" s="233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190</v>
      </c>
      <c r="AU93" s="20" t="s">
        <v>83</v>
      </c>
    </row>
    <row r="94" s="13" customFormat="1">
      <c r="A94" s="13"/>
      <c r="B94" s="234"/>
      <c r="C94" s="235"/>
      <c r="D94" s="236" t="s">
        <v>192</v>
      </c>
      <c r="E94" s="237" t="s">
        <v>19</v>
      </c>
      <c r="F94" s="238" t="s">
        <v>712</v>
      </c>
      <c r="G94" s="235"/>
      <c r="H94" s="239">
        <v>1275</v>
      </c>
      <c r="I94" s="240"/>
      <c r="J94" s="235"/>
      <c r="K94" s="235"/>
      <c r="L94" s="241"/>
      <c r="M94" s="242"/>
      <c r="N94" s="243"/>
      <c r="O94" s="243"/>
      <c r="P94" s="243"/>
      <c r="Q94" s="243"/>
      <c r="R94" s="243"/>
      <c r="S94" s="243"/>
      <c r="T94" s="24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5" t="s">
        <v>192</v>
      </c>
      <c r="AU94" s="245" t="s">
        <v>83</v>
      </c>
      <c r="AV94" s="13" t="s">
        <v>83</v>
      </c>
      <c r="AW94" s="13" t="s">
        <v>35</v>
      </c>
      <c r="AX94" s="13" t="s">
        <v>74</v>
      </c>
      <c r="AY94" s="245" t="s">
        <v>182</v>
      </c>
    </row>
    <row r="95" s="14" customFormat="1">
      <c r="A95" s="14"/>
      <c r="B95" s="246"/>
      <c r="C95" s="247"/>
      <c r="D95" s="236" t="s">
        <v>192</v>
      </c>
      <c r="E95" s="248" t="s">
        <v>688</v>
      </c>
      <c r="F95" s="249" t="s">
        <v>197</v>
      </c>
      <c r="G95" s="247"/>
      <c r="H95" s="250">
        <v>1275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6" t="s">
        <v>192</v>
      </c>
      <c r="AU95" s="256" t="s">
        <v>83</v>
      </c>
      <c r="AV95" s="14" t="s">
        <v>188</v>
      </c>
      <c r="AW95" s="14" t="s">
        <v>35</v>
      </c>
      <c r="AX95" s="14" t="s">
        <v>81</v>
      </c>
      <c r="AY95" s="256" t="s">
        <v>182</v>
      </c>
    </row>
    <row r="96" s="12" customFormat="1" ht="22.8" customHeight="1">
      <c r="A96" s="12"/>
      <c r="B96" s="200"/>
      <c r="C96" s="201"/>
      <c r="D96" s="202" t="s">
        <v>73</v>
      </c>
      <c r="E96" s="214" t="s">
        <v>150</v>
      </c>
      <c r="F96" s="214" t="s">
        <v>315</v>
      </c>
      <c r="G96" s="201"/>
      <c r="H96" s="201"/>
      <c r="I96" s="204"/>
      <c r="J96" s="215">
        <f>BK96</f>
        <v>0</v>
      </c>
      <c r="K96" s="201"/>
      <c r="L96" s="206"/>
      <c r="M96" s="207"/>
      <c r="N96" s="208"/>
      <c r="O96" s="208"/>
      <c r="P96" s="209">
        <f>SUM(P97:P105)</f>
        <v>0</v>
      </c>
      <c r="Q96" s="208"/>
      <c r="R96" s="209">
        <f>SUM(R97:R105)</f>
        <v>586.5</v>
      </c>
      <c r="S96" s="208"/>
      <c r="T96" s="210">
        <f>SUM(T97:T105)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1" t="s">
        <v>81</v>
      </c>
      <c r="AT96" s="212" t="s">
        <v>73</v>
      </c>
      <c r="AU96" s="212" t="s">
        <v>81</v>
      </c>
      <c r="AY96" s="211" t="s">
        <v>182</v>
      </c>
      <c r="BK96" s="213">
        <f>SUM(BK97:BK105)</f>
        <v>0</v>
      </c>
    </row>
    <row r="97" s="2" customFormat="1" ht="33" customHeight="1">
      <c r="A97" s="41"/>
      <c r="B97" s="42"/>
      <c r="C97" s="216" t="s">
        <v>83</v>
      </c>
      <c r="D97" s="216" t="s">
        <v>184</v>
      </c>
      <c r="E97" s="217" t="s">
        <v>332</v>
      </c>
      <c r="F97" s="218" t="s">
        <v>333</v>
      </c>
      <c r="G97" s="219" t="s">
        <v>136</v>
      </c>
      <c r="H97" s="220">
        <v>1275</v>
      </c>
      <c r="I97" s="221"/>
      <c r="J97" s="222">
        <f>ROUND(I97*H97,2)</f>
        <v>0</v>
      </c>
      <c r="K97" s="218" t="s">
        <v>187</v>
      </c>
      <c r="L97" s="47"/>
      <c r="M97" s="223" t="s">
        <v>19</v>
      </c>
      <c r="N97" s="224" t="s">
        <v>45</v>
      </c>
      <c r="O97" s="87"/>
      <c r="P97" s="225">
        <f>O97*H97</f>
        <v>0</v>
      </c>
      <c r="Q97" s="225">
        <v>0.46000000000000002</v>
      </c>
      <c r="R97" s="225">
        <f>Q97*H97</f>
        <v>586.5</v>
      </c>
      <c r="S97" s="225">
        <v>0</v>
      </c>
      <c r="T97" s="226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7" t="s">
        <v>188</v>
      </c>
      <c r="AT97" s="227" t="s">
        <v>184</v>
      </c>
      <c r="AU97" s="227" t="s">
        <v>83</v>
      </c>
      <c r="AY97" s="20" t="s">
        <v>182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81</v>
      </c>
      <c r="BK97" s="228">
        <f>ROUND(I97*H97,2)</f>
        <v>0</v>
      </c>
      <c r="BL97" s="20" t="s">
        <v>188</v>
      </c>
      <c r="BM97" s="227" t="s">
        <v>716</v>
      </c>
    </row>
    <row r="98" s="2" customFormat="1">
      <c r="A98" s="41"/>
      <c r="B98" s="42"/>
      <c r="C98" s="43"/>
      <c r="D98" s="229" t="s">
        <v>190</v>
      </c>
      <c r="E98" s="43"/>
      <c r="F98" s="230" t="s">
        <v>335</v>
      </c>
      <c r="G98" s="43"/>
      <c r="H98" s="43"/>
      <c r="I98" s="231"/>
      <c r="J98" s="43"/>
      <c r="K98" s="43"/>
      <c r="L98" s="47"/>
      <c r="M98" s="232"/>
      <c r="N98" s="233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190</v>
      </c>
      <c r="AU98" s="20" t="s">
        <v>83</v>
      </c>
    </row>
    <row r="99" s="13" customFormat="1">
      <c r="A99" s="13"/>
      <c r="B99" s="234"/>
      <c r="C99" s="235"/>
      <c r="D99" s="236" t="s">
        <v>192</v>
      </c>
      <c r="E99" s="237" t="s">
        <v>19</v>
      </c>
      <c r="F99" s="238" t="s">
        <v>717</v>
      </c>
      <c r="G99" s="235"/>
      <c r="H99" s="239">
        <v>175</v>
      </c>
      <c r="I99" s="240"/>
      <c r="J99" s="235"/>
      <c r="K99" s="235"/>
      <c r="L99" s="241"/>
      <c r="M99" s="242"/>
      <c r="N99" s="243"/>
      <c r="O99" s="243"/>
      <c r="P99" s="243"/>
      <c r="Q99" s="243"/>
      <c r="R99" s="243"/>
      <c r="S99" s="243"/>
      <c r="T99" s="24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5" t="s">
        <v>192</v>
      </c>
      <c r="AU99" s="245" t="s">
        <v>83</v>
      </c>
      <c r="AV99" s="13" t="s">
        <v>83</v>
      </c>
      <c r="AW99" s="13" t="s">
        <v>35</v>
      </c>
      <c r="AX99" s="13" t="s">
        <v>74</v>
      </c>
      <c r="AY99" s="245" t="s">
        <v>182</v>
      </c>
    </row>
    <row r="100" s="13" customFormat="1">
      <c r="A100" s="13"/>
      <c r="B100" s="234"/>
      <c r="C100" s="235"/>
      <c r="D100" s="236" t="s">
        <v>192</v>
      </c>
      <c r="E100" s="237" t="s">
        <v>19</v>
      </c>
      <c r="F100" s="238" t="s">
        <v>718</v>
      </c>
      <c r="G100" s="235"/>
      <c r="H100" s="239">
        <v>250</v>
      </c>
      <c r="I100" s="240"/>
      <c r="J100" s="235"/>
      <c r="K100" s="235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192</v>
      </c>
      <c r="AU100" s="245" t="s">
        <v>83</v>
      </c>
      <c r="AV100" s="13" t="s">
        <v>83</v>
      </c>
      <c r="AW100" s="13" t="s">
        <v>35</v>
      </c>
      <c r="AX100" s="13" t="s">
        <v>74</v>
      </c>
      <c r="AY100" s="245" t="s">
        <v>182</v>
      </c>
    </row>
    <row r="101" s="13" customFormat="1">
      <c r="A101" s="13"/>
      <c r="B101" s="234"/>
      <c r="C101" s="235"/>
      <c r="D101" s="236" t="s">
        <v>192</v>
      </c>
      <c r="E101" s="237" t="s">
        <v>19</v>
      </c>
      <c r="F101" s="238" t="s">
        <v>719</v>
      </c>
      <c r="G101" s="235"/>
      <c r="H101" s="239">
        <v>225</v>
      </c>
      <c r="I101" s="240"/>
      <c r="J101" s="235"/>
      <c r="K101" s="235"/>
      <c r="L101" s="241"/>
      <c r="M101" s="242"/>
      <c r="N101" s="243"/>
      <c r="O101" s="243"/>
      <c r="P101" s="243"/>
      <c r="Q101" s="243"/>
      <c r="R101" s="243"/>
      <c r="S101" s="243"/>
      <c r="T101" s="24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5" t="s">
        <v>192</v>
      </c>
      <c r="AU101" s="245" t="s">
        <v>83</v>
      </c>
      <c r="AV101" s="13" t="s">
        <v>83</v>
      </c>
      <c r="AW101" s="13" t="s">
        <v>35</v>
      </c>
      <c r="AX101" s="13" t="s">
        <v>74</v>
      </c>
      <c r="AY101" s="245" t="s">
        <v>182</v>
      </c>
    </row>
    <row r="102" s="13" customFormat="1">
      <c r="A102" s="13"/>
      <c r="B102" s="234"/>
      <c r="C102" s="235"/>
      <c r="D102" s="236" t="s">
        <v>192</v>
      </c>
      <c r="E102" s="237" t="s">
        <v>19</v>
      </c>
      <c r="F102" s="238" t="s">
        <v>720</v>
      </c>
      <c r="G102" s="235"/>
      <c r="H102" s="239">
        <v>200</v>
      </c>
      <c r="I102" s="240"/>
      <c r="J102" s="235"/>
      <c r="K102" s="235"/>
      <c r="L102" s="241"/>
      <c r="M102" s="242"/>
      <c r="N102" s="243"/>
      <c r="O102" s="243"/>
      <c r="P102" s="243"/>
      <c r="Q102" s="243"/>
      <c r="R102" s="243"/>
      <c r="S102" s="243"/>
      <c r="T102" s="24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5" t="s">
        <v>192</v>
      </c>
      <c r="AU102" s="245" t="s">
        <v>83</v>
      </c>
      <c r="AV102" s="13" t="s">
        <v>83</v>
      </c>
      <c r="AW102" s="13" t="s">
        <v>35</v>
      </c>
      <c r="AX102" s="13" t="s">
        <v>74</v>
      </c>
      <c r="AY102" s="245" t="s">
        <v>182</v>
      </c>
    </row>
    <row r="103" s="13" customFormat="1">
      <c r="A103" s="13"/>
      <c r="B103" s="234"/>
      <c r="C103" s="235"/>
      <c r="D103" s="236" t="s">
        <v>192</v>
      </c>
      <c r="E103" s="237" t="s">
        <v>19</v>
      </c>
      <c r="F103" s="238" t="s">
        <v>721</v>
      </c>
      <c r="G103" s="235"/>
      <c r="H103" s="239">
        <v>250</v>
      </c>
      <c r="I103" s="240"/>
      <c r="J103" s="235"/>
      <c r="K103" s="235"/>
      <c r="L103" s="241"/>
      <c r="M103" s="242"/>
      <c r="N103" s="243"/>
      <c r="O103" s="243"/>
      <c r="P103" s="243"/>
      <c r="Q103" s="243"/>
      <c r="R103" s="243"/>
      <c r="S103" s="243"/>
      <c r="T103" s="24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5" t="s">
        <v>192</v>
      </c>
      <c r="AU103" s="245" t="s">
        <v>83</v>
      </c>
      <c r="AV103" s="13" t="s">
        <v>83</v>
      </c>
      <c r="AW103" s="13" t="s">
        <v>35</v>
      </c>
      <c r="AX103" s="13" t="s">
        <v>74</v>
      </c>
      <c r="AY103" s="245" t="s">
        <v>182</v>
      </c>
    </row>
    <row r="104" s="13" customFormat="1">
      <c r="A104" s="13"/>
      <c r="B104" s="234"/>
      <c r="C104" s="235"/>
      <c r="D104" s="236" t="s">
        <v>192</v>
      </c>
      <c r="E104" s="237" t="s">
        <v>19</v>
      </c>
      <c r="F104" s="238" t="s">
        <v>722</v>
      </c>
      <c r="G104" s="235"/>
      <c r="H104" s="239">
        <v>175</v>
      </c>
      <c r="I104" s="240"/>
      <c r="J104" s="235"/>
      <c r="K104" s="235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192</v>
      </c>
      <c r="AU104" s="245" t="s">
        <v>83</v>
      </c>
      <c r="AV104" s="13" t="s">
        <v>83</v>
      </c>
      <c r="AW104" s="13" t="s">
        <v>35</v>
      </c>
      <c r="AX104" s="13" t="s">
        <v>74</v>
      </c>
      <c r="AY104" s="245" t="s">
        <v>182</v>
      </c>
    </row>
    <row r="105" s="14" customFormat="1">
      <c r="A105" s="14"/>
      <c r="B105" s="246"/>
      <c r="C105" s="247"/>
      <c r="D105" s="236" t="s">
        <v>192</v>
      </c>
      <c r="E105" s="248" t="s">
        <v>712</v>
      </c>
      <c r="F105" s="249" t="s">
        <v>197</v>
      </c>
      <c r="G105" s="247"/>
      <c r="H105" s="250">
        <v>1275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6" t="s">
        <v>192</v>
      </c>
      <c r="AU105" s="256" t="s">
        <v>83</v>
      </c>
      <c r="AV105" s="14" t="s">
        <v>188</v>
      </c>
      <c r="AW105" s="14" t="s">
        <v>35</v>
      </c>
      <c r="AX105" s="14" t="s">
        <v>81</v>
      </c>
      <c r="AY105" s="256" t="s">
        <v>182</v>
      </c>
    </row>
    <row r="106" s="12" customFormat="1" ht="22.8" customHeight="1">
      <c r="A106" s="12"/>
      <c r="B106" s="200"/>
      <c r="C106" s="201"/>
      <c r="D106" s="202" t="s">
        <v>73</v>
      </c>
      <c r="E106" s="214" t="s">
        <v>404</v>
      </c>
      <c r="F106" s="214" t="s">
        <v>405</v>
      </c>
      <c r="G106" s="201"/>
      <c r="H106" s="201"/>
      <c r="I106" s="204"/>
      <c r="J106" s="215">
        <f>BK106</f>
        <v>0</v>
      </c>
      <c r="K106" s="201"/>
      <c r="L106" s="206"/>
      <c r="M106" s="207"/>
      <c r="N106" s="208"/>
      <c r="O106" s="208"/>
      <c r="P106" s="209">
        <f>SUM(P107:P110)</f>
        <v>0</v>
      </c>
      <c r="Q106" s="208"/>
      <c r="R106" s="209">
        <f>SUM(R107:R110)</f>
        <v>0</v>
      </c>
      <c r="S106" s="208"/>
      <c r="T106" s="210">
        <f>SUM(T107:T110)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1" t="s">
        <v>81</v>
      </c>
      <c r="AT106" s="212" t="s">
        <v>73</v>
      </c>
      <c r="AU106" s="212" t="s">
        <v>81</v>
      </c>
      <c r="AY106" s="211" t="s">
        <v>182</v>
      </c>
      <c r="BK106" s="213">
        <f>SUM(BK107:BK110)</f>
        <v>0</v>
      </c>
    </row>
    <row r="107" s="2" customFormat="1" ht="44.25" customHeight="1">
      <c r="A107" s="41"/>
      <c r="B107" s="42"/>
      <c r="C107" s="216" t="s">
        <v>203</v>
      </c>
      <c r="D107" s="216" t="s">
        <v>184</v>
      </c>
      <c r="E107" s="217" t="s">
        <v>407</v>
      </c>
      <c r="F107" s="218" t="s">
        <v>408</v>
      </c>
      <c r="G107" s="219" t="s">
        <v>409</v>
      </c>
      <c r="H107" s="220">
        <v>586.5</v>
      </c>
      <c r="I107" s="221"/>
      <c r="J107" s="222">
        <f>ROUND(I107*H107,2)</f>
        <v>0</v>
      </c>
      <c r="K107" s="218" t="s">
        <v>187</v>
      </c>
      <c r="L107" s="47"/>
      <c r="M107" s="223" t="s">
        <v>19</v>
      </c>
      <c r="N107" s="224" t="s">
        <v>45</v>
      </c>
      <c r="O107" s="87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7" t="s">
        <v>188</v>
      </c>
      <c r="AT107" s="227" t="s">
        <v>184</v>
      </c>
      <c r="AU107" s="227" t="s">
        <v>83</v>
      </c>
      <c r="AY107" s="20" t="s">
        <v>182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20" t="s">
        <v>81</v>
      </c>
      <c r="BK107" s="228">
        <f>ROUND(I107*H107,2)</f>
        <v>0</v>
      </c>
      <c r="BL107" s="20" t="s">
        <v>188</v>
      </c>
      <c r="BM107" s="227" t="s">
        <v>723</v>
      </c>
    </row>
    <row r="108" s="2" customFormat="1">
      <c r="A108" s="41"/>
      <c r="B108" s="42"/>
      <c r="C108" s="43"/>
      <c r="D108" s="229" t="s">
        <v>190</v>
      </c>
      <c r="E108" s="43"/>
      <c r="F108" s="230" t="s">
        <v>411</v>
      </c>
      <c r="G108" s="43"/>
      <c r="H108" s="43"/>
      <c r="I108" s="231"/>
      <c r="J108" s="43"/>
      <c r="K108" s="43"/>
      <c r="L108" s="47"/>
      <c r="M108" s="232"/>
      <c r="N108" s="233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190</v>
      </c>
      <c r="AU108" s="20" t="s">
        <v>83</v>
      </c>
    </row>
    <row r="109" s="2" customFormat="1" ht="55.5" customHeight="1">
      <c r="A109" s="41"/>
      <c r="B109" s="42"/>
      <c r="C109" s="216" t="s">
        <v>188</v>
      </c>
      <c r="D109" s="216" t="s">
        <v>184</v>
      </c>
      <c r="E109" s="217" t="s">
        <v>413</v>
      </c>
      <c r="F109" s="218" t="s">
        <v>414</v>
      </c>
      <c r="G109" s="219" t="s">
        <v>409</v>
      </c>
      <c r="H109" s="220">
        <v>586.5</v>
      </c>
      <c r="I109" s="221"/>
      <c r="J109" s="222">
        <f>ROUND(I109*H109,2)</f>
        <v>0</v>
      </c>
      <c r="K109" s="218" t="s">
        <v>187</v>
      </c>
      <c r="L109" s="47"/>
      <c r="M109" s="223" t="s">
        <v>19</v>
      </c>
      <c r="N109" s="224" t="s">
        <v>45</v>
      </c>
      <c r="O109" s="87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7" t="s">
        <v>188</v>
      </c>
      <c r="AT109" s="227" t="s">
        <v>184</v>
      </c>
      <c r="AU109" s="227" t="s">
        <v>83</v>
      </c>
      <c r="AY109" s="20" t="s">
        <v>182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20" t="s">
        <v>81</v>
      </c>
      <c r="BK109" s="228">
        <f>ROUND(I109*H109,2)</f>
        <v>0</v>
      </c>
      <c r="BL109" s="20" t="s">
        <v>188</v>
      </c>
      <c r="BM109" s="227" t="s">
        <v>724</v>
      </c>
    </row>
    <row r="110" s="2" customFormat="1">
      <c r="A110" s="41"/>
      <c r="B110" s="42"/>
      <c r="C110" s="43"/>
      <c r="D110" s="229" t="s">
        <v>190</v>
      </c>
      <c r="E110" s="43"/>
      <c r="F110" s="230" t="s">
        <v>416</v>
      </c>
      <c r="G110" s="43"/>
      <c r="H110" s="43"/>
      <c r="I110" s="231"/>
      <c r="J110" s="43"/>
      <c r="K110" s="43"/>
      <c r="L110" s="47"/>
      <c r="M110" s="289"/>
      <c r="N110" s="290"/>
      <c r="O110" s="291"/>
      <c r="P110" s="291"/>
      <c r="Q110" s="291"/>
      <c r="R110" s="291"/>
      <c r="S110" s="291"/>
      <c r="T110" s="292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190</v>
      </c>
      <c r="AU110" s="20" t="s">
        <v>83</v>
      </c>
    </row>
    <row r="111" s="2" customFormat="1" ht="6.96" customHeight="1">
      <c r="A111" s="41"/>
      <c r="B111" s="62"/>
      <c r="C111" s="63"/>
      <c r="D111" s="63"/>
      <c r="E111" s="63"/>
      <c r="F111" s="63"/>
      <c r="G111" s="63"/>
      <c r="H111" s="63"/>
      <c r="I111" s="63"/>
      <c r="J111" s="63"/>
      <c r="K111" s="63"/>
      <c r="L111" s="47"/>
      <c r="M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</row>
  </sheetData>
  <sheetProtection sheet="1" autoFilter="0" formatColumns="0" formatRows="0" objects="1" scenarios="1" spinCount="100000" saltValue="qZNv5rNpDyIhHBTVqxbLjyEJ1G9uw9V08tYR3HCsoQ+4DxqyHeKczVVrsfKqDIsL9SHTwZ92Qrkyk9i0nZXkOA==" hashValue="4TB+fWh+66e46fTMc1f19wVYd6dA/JDA3AzZyDS+ro87P3Zw0tgznZDnHQ1IUWCXOvHxX+B4IY09hiGN/m0ivw==" algorithmName="SHA-512" password="E8BA"/>
  <autoFilter ref="C88:K11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5_01/181951112"/>
    <hyperlink ref="F98" r:id="rId2" display="https://podminky.urs.cz/item/CS_URS_2025_01/564861111"/>
    <hyperlink ref="F108" r:id="rId3" display="https://podminky.urs.cz/item/CS_URS_2025_01/998225111"/>
    <hyperlink ref="F110" r:id="rId4" display="https://podminky.urs.cz/item/CS_URS_2025_01/9982251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118</v>
      </c>
      <c r="AZ2" s="141" t="s">
        <v>725</v>
      </c>
      <c r="BA2" s="141" t="s">
        <v>19</v>
      </c>
      <c r="BB2" s="141" t="s">
        <v>19</v>
      </c>
      <c r="BC2" s="141" t="s">
        <v>726</v>
      </c>
      <c r="BD2" s="141" t="s">
        <v>83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83</v>
      </c>
    </row>
    <row r="4" s="1" customFormat="1" ht="24.96" customHeight="1">
      <c r="B4" s="23"/>
      <c r="D4" s="144" t="s">
        <v>140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Rekonstrukce LC Bohunka</v>
      </c>
      <c r="F7" s="146"/>
      <c r="G7" s="146"/>
      <c r="H7" s="146"/>
      <c r="L7" s="23"/>
    </row>
    <row r="8" s="1" customFormat="1" ht="12" customHeight="1">
      <c r="B8" s="23"/>
      <c r="D8" s="146" t="s">
        <v>148</v>
      </c>
      <c r="L8" s="23"/>
    </row>
    <row r="9" s="2" customFormat="1" ht="16.5" customHeight="1">
      <c r="A9" s="41"/>
      <c r="B9" s="47"/>
      <c r="C9" s="41"/>
      <c r="D9" s="41"/>
      <c r="E9" s="147" t="s">
        <v>496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154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727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30. 4. 2024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27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28</v>
      </c>
      <c r="F17" s="41"/>
      <c r="G17" s="41"/>
      <c r="H17" s="41"/>
      <c r="I17" s="146" t="s">
        <v>29</v>
      </c>
      <c r="J17" s="136" t="s">
        <v>30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31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29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33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34</v>
      </c>
      <c r="F23" s="41"/>
      <c r="G23" s="41"/>
      <c r="H23" s="41"/>
      <c r="I23" s="146" t="s">
        <v>29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36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37</v>
      </c>
      <c r="F26" s="41"/>
      <c r="G26" s="41"/>
      <c r="H26" s="41"/>
      <c r="I26" s="146" t="s">
        <v>29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38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40</v>
      </c>
      <c r="E32" s="41"/>
      <c r="F32" s="41"/>
      <c r="G32" s="41"/>
      <c r="H32" s="41"/>
      <c r="I32" s="41"/>
      <c r="J32" s="157">
        <f>ROUND(J89,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42</v>
      </c>
      <c r="G34" s="41"/>
      <c r="H34" s="41"/>
      <c r="I34" s="158" t="s">
        <v>41</v>
      </c>
      <c r="J34" s="158" t="s">
        <v>43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44</v>
      </c>
      <c r="E35" s="146" t="s">
        <v>45</v>
      </c>
      <c r="F35" s="160">
        <f>ROUND((SUM(BE89:BE105)),  2)</f>
        <v>0</v>
      </c>
      <c r="G35" s="41"/>
      <c r="H35" s="41"/>
      <c r="I35" s="161">
        <v>0.20999999999999999</v>
      </c>
      <c r="J35" s="160">
        <f>ROUND(((SUM(BE89:BE105))*I35),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46</v>
      </c>
      <c r="F36" s="160">
        <f>ROUND((SUM(BF89:BF105)),  2)</f>
        <v>0</v>
      </c>
      <c r="G36" s="41"/>
      <c r="H36" s="41"/>
      <c r="I36" s="161">
        <v>0.14999999999999999</v>
      </c>
      <c r="J36" s="160">
        <f>ROUND(((SUM(BF89:BF105))*I36),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47</v>
      </c>
      <c r="F37" s="160">
        <f>ROUND((SUM(BG89:BG105)),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48</v>
      </c>
      <c r="F38" s="160">
        <f>ROUND((SUM(BH89:BH105)),  2)</f>
        <v>0</v>
      </c>
      <c r="G38" s="41"/>
      <c r="H38" s="41"/>
      <c r="I38" s="161">
        <v>0.14999999999999999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49</v>
      </c>
      <c r="F39" s="160">
        <f>ROUND((SUM(BI89:BI105)),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50</v>
      </c>
      <c r="E41" s="164"/>
      <c r="F41" s="164"/>
      <c r="G41" s="165" t="s">
        <v>51</v>
      </c>
      <c r="H41" s="166" t="s">
        <v>52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158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Rekonstrukce LC Bohunka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148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496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154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24039-14XC-SO-03-07 - 007.21 - Obratiště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k.ú. Milonice, Lažany</v>
      </c>
      <c r="G56" s="43"/>
      <c r="H56" s="43"/>
      <c r="I56" s="35" t="s">
        <v>23</v>
      </c>
      <c r="J56" s="75" t="str">
        <f>IF(J14="","",J14)</f>
        <v>30. 4. 2024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25.65" customHeight="1">
      <c r="A58" s="41"/>
      <c r="B58" s="42"/>
      <c r="C58" s="35" t="s">
        <v>25</v>
      </c>
      <c r="D58" s="43"/>
      <c r="E58" s="43"/>
      <c r="F58" s="30" t="str">
        <f>E17</f>
        <v>Lesy města Brna, a.s.</v>
      </c>
      <c r="G58" s="43"/>
      <c r="H58" s="43"/>
      <c r="I58" s="35" t="s">
        <v>33</v>
      </c>
      <c r="J58" s="39" t="str">
        <f>E23</f>
        <v>Regioprojekt Brno, s.r.o.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36</v>
      </c>
      <c r="J59" s="39" t="str">
        <f>E26</f>
        <v>Ing. Ondřej Ševčík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159</v>
      </c>
      <c r="D61" s="175"/>
      <c r="E61" s="175"/>
      <c r="F61" s="175"/>
      <c r="G61" s="175"/>
      <c r="H61" s="175"/>
      <c r="I61" s="175"/>
      <c r="J61" s="176" t="s">
        <v>160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72</v>
      </c>
      <c r="D63" s="43"/>
      <c r="E63" s="43"/>
      <c r="F63" s="43"/>
      <c r="G63" s="43"/>
      <c r="H63" s="43"/>
      <c r="I63" s="43"/>
      <c r="J63" s="105">
        <f>J89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161</v>
      </c>
    </row>
    <row r="64" s="9" customFormat="1" ht="24.96" customHeight="1">
      <c r="A64" s="9"/>
      <c r="B64" s="178"/>
      <c r="C64" s="179"/>
      <c r="D64" s="180" t="s">
        <v>162</v>
      </c>
      <c r="E64" s="181"/>
      <c r="F64" s="181"/>
      <c r="G64" s="181"/>
      <c r="H64" s="181"/>
      <c r="I64" s="181"/>
      <c r="J64" s="182">
        <f>J90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163</v>
      </c>
      <c r="E65" s="186"/>
      <c r="F65" s="186"/>
      <c r="G65" s="186"/>
      <c r="H65" s="186"/>
      <c r="I65" s="186"/>
      <c r="J65" s="187">
        <f>J91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8"/>
      <c r="D66" s="185" t="s">
        <v>164</v>
      </c>
      <c r="E66" s="186"/>
      <c r="F66" s="186"/>
      <c r="G66" s="186"/>
      <c r="H66" s="186"/>
      <c r="I66" s="186"/>
      <c r="J66" s="187">
        <f>J96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8"/>
      <c r="D67" s="185" t="s">
        <v>166</v>
      </c>
      <c r="E67" s="186"/>
      <c r="F67" s="186"/>
      <c r="G67" s="186"/>
      <c r="H67" s="186"/>
      <c r="I67" s="186"/>
      <c r="J67" s="187">
        <f>J101</f>
        <v>0</v>
      </c>
      <c r="K67" s="128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4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167</v>
      </c>
      <c r="D74" s="43"/>
      <c r="E74" s="43"/>
      <c r="F74" s="43"/>
      <c r="G74" s="43"/>
      <c r="H74" s="43"/>
      <c r="I74" s="43"/>
      <c r="J74" s="43"/>
      <c r="K74" s="43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16</v>
      </c>
      <c r="D76" s="43"/>
      <c r="E76" s="43"/>
      <c r="F76" s="43"/>
      <c r="G76" s="43"/>
      <c r="H76" s="43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73" t="str">
        <f>E7</f>
        <v>Rekonstrukce LC Bohunka</v>
      </c>
      <c r="F77" s="35"/>
      <c r="G77" s="35"/>
      <c r="H77" s="35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1" customFormat="1" ht="12" customHeight="1">
      <c r="B78" s="24"/>
      <c r="C78" s="35" t="s">
        <v>148</v>
      </c>
      <c r="D78" s="25"/>
      <c r="E78" s="25"/>
      <c r="F78" s="25"/>
      <c r="G78" s="25"/>
      <c r="H78" s="25"/>
      <c r="I78" s="25"/>
      <c r="J78" s="25"/>
      <c r="K78" s="25"/>
      <c r="L78" s="23"/>
    </row>
    <row r="79" s="2" customFormat="1" ht="16.5" customHeight="1">
      <c r="A79" s="41"/>
      <c r="B79" s="42"/>
      <c r="C79" s="43"/>
      <c r="D79" s="43"/>
      <c r="E79" s="173" t="s">
        <v>496</v>
      </c>
      <c r="F79" s="43"/>
      <c r="G79" s="43"/>
      <c r="H79" s="43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154</v>
      </c>
      <c r="D80" s="43"/>
      <c r="E80" s="43"/>
      <c r="F80" s="43"/>
      <c r="G80" s="43"/>
      <c r="H80" s="43"/>
      <c r="I80" s="43"/>
      <c r="J80" s="43"/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E11</f>
        <v>24039-14XC-SO-03-07 - 007.21 - Obratiště</v>
      </c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21</v>
      </c>
      <c r="D83" s="43"/>
      <c r="E83" s="43"/>
      <c r="F83" s="30" t="str">
        <f>F14</f>
        <v>k.ú. Milonice, Lažany</v>
      </c>
      <c r="G83" s="43"/>
      <c r="H83" s="43"/>
      <c r="I83" s="35" t="s">
        <v>23</v>
      </c>
      <c r="J83" s="75" t="str">
        <f>IF(J14="","",J14)</f>
        <v>30. 4. 2024</v>
      </c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25.65" customHeight="1">
      <c r="A85" s="41"/>
      <c r="B85" s="42"/>
      <c r="C85" s="35" t="s">
        <v>25</v>
      </c>
      <c r="D85" s="43"/>
      <c r="E85" s="43"/>
      <c r="F85" s="30" t="str">
        <f>E17</f>
        <v>Lesy města Brna, a.s.</v>
      </c>
      <c r="G85" s="43"/>
      <c r="H85" s="43"/>
      <c r="I85" s="35" t="s">
        <v>33</v>
      </c>
      <c r="J85" s="39" t="str">
        <f>E23</f>
        <v>Regioprojekt Brno, s.r.o.</v>
      </c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31</v>
      </c>
      <c r="D86" s="43"/>
      <c r="E86" s="43"/>
      <c r="F86" s="30" t="str">
        <f>IF(E20="","",E20)</f>
        <v>Vyplň údaj</v>
      </c>
      <c r="G86" s="43"/>
      <c r="H86" s="43"/>
      <c r="I86" s="35" t="s">
        <v>36</v>
      </c>
      <c r="J86" s="39" t="str">
        <f>E26</f>
        <v>Ing. Ondřej Ševčík</v>
      </c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9"/>
      <c r="B88" s="190"/>
      <c r="C88" s="191" t="s">
        <v>168</v>
      </c>
      <c r="D88" s="192" t="s">
        <v>59</v>
      </c>
      <c r="E88" s="192" t="s">
        <v>55</v>
      </c>
      <c r="F88" s="192" t="s">
        <v>56</v>
      </c>
      <c r="G88" s="192" t="s">
        <v>169</v>
      </c>
      <c r="H88" s="192" t="s">
        <v>170</v>
      </c>
      <c r="I88" s="192" t="s">
        <v>171</v>
      </c>
      <c r="J88" s="192" t="s">
        <v>160</v>
      </c>
      <c r="K88" s="193" t="s">
        <v>172</v>
      </c>
      <c r="L88" s="194"/>
      <c r="M88" s="95" t="s">
        <v>19</v>
      </c>
      <c r="N88" s="96" t="s">
        <v>44</v>
      </c>
      <c r="O88" s="96" t="s">
        <v>173</v>
      </c>
      <c r="P88" s="96" t="s">
        <v>174</v>
      </c>
      <c r="Q88" s="96" t="s">
        <v>175</v>
      </c>
      <c r="R88" s="96" t="s">
        <v>176</v>
      </c>
      <c r="S88" s="96" t="s">
        <v>177</v>
      </c>
      <c r="T88" s="97" t="s">
        <v>178</v>
      </c>
      <c r="U88" s="189"/>
      <c r="V88" s="189"/>
      <c r="W88" s="189"/>
      <c r="X88" s="189"/>
      <c r="Y88" s="189"/>
      <c r="Z88" s="189"/>
      <c r="AA88" s="189"/>
      <c r="AB88" s="189"/>
      <c r="AC88" s="189"/>
      <c r="AD88" s="189"/>
      <c r="AE88" s="189"/>
    </row>
    <row r="89" s="2" customFormat="1" ht="22.8" customHeight="1">
      <c r="A89" s="41"/>
      <c r="B89" s="42"/>
      <c r="C89" s="102" t="s">
        <v>179</v>
      </c>
      <c r="D89" s="43"/>
      <c r="E89" s="43"/>
      <c r="F89" s="43"/>
      <c r="G89" s="43"/>
      <c r="H89" s="43"/>
      <c r="I89" s="43"/>
      <c r="J89" s="195">
        <f>BK89</f>
        <v>0</v>
      </c>
      <c r="K89" s="43"/>
      <c r="L89" s="47"/>
      <c r="M89" s="98"/>
      <c r="N89" s="196"/>
      <c r="O89" s="99"/>
      <c r="P89" s="197">
        <f>P90</f>
        <v>0</v>
      </c>
      <c r="Q89" s="99"/>
      <c r="R89" s="197">
        <f>R90</f>
        <v>62.100000000000001</v>
      </c>
      <c r="S89" s="99"/>
      <c r="T89" s="198">
        <f>T90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73</v>
      </c>
      <c r="AU89" s="20" t="s">
        <v>161</v>
      </c>
      <c r="BK89" s="199">
        <f>BK90</f>
        <v>0</v>
      </c>
    </row>
    <row r="90" s="12" customFormat="1" ht="25.92" customHeight="1">
      <c r="A90" s="12"/>
      <c r="B90" s="200"/>
      <c r="C90" s="201"/>
      <c r="D90" s="202" t="s">
        <v>73</v>
      </c>
      <c r="E90" s="203" t="s">
        <v>180</v>
      </c>
      <c r="F90" s="203" t="s">
        <v>181</v>
      </c>
      <c r="G90" s="201"/>
      <c r="H90" s="201"/>
      <c r="I90" s="204"/>
      <c r="J90" s="205">
        <f>BK90</f>
        <v>0</v>
      </c>
      <c r="K90" s="201"/>
      <c r="L90" s="206"/>
      <c r="M90" s="207"/>
      <c r="N90" s="208"/>
      <c r="O90" s="208"/>
      <c r="P90" s="209">
        <f>P91+P96+P101</f>
        <v>0</v>
      </c>
      <c r="Q90" s="208"/>
      <c r="R90" s="209">
        <f>R91+R96+R101</f>
        <v>62.100000000000001</v>
      </c>
      <c r="S90" s="208"/>
      <c r="T90" s="210">
        <f>T91+T96+T101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1" t="s">
        <v>81</v>
      </c>
      <c r="AT90" s="212" t="s">
        <v>73</v>
      </c>
      <c r="AU90" s="212" t="s">
        <v>74</v>
      </c>
      <c r="AY90" s="211" t="s">
        <v>182</v>
      </c>
      <c r="BK90" s="213">
        <f>BK91+BK96+BK101</f>
        <v>0</v>
      </c>
    </row>
    <row r="91" s="12" customFormat="1" ht="22.8" customHeight="1">
      <c r="A91" s="12"/>
      <c r="B91" s="200"/>
      <c r="C91" s="201"/>
      <c r="D91" s="202" t="s">
        <v>73</v>
      </c>
      <c r="E91" s="214" t="s">
        <v>81</v>
      </c>
      <c r="F91" s="214" t="s">
        <v>183</v>
      </c>
      <c r="G91" s="201"/>
      <c r="H91" s="201"/>
      <c r="I91" s="204"/>
      <c r="J91" s="215">
        <f>BK91</f>
        <v>0</v>
      </c>
      <c r="K91" s="201"/>
      <c r="L91" s="206"/>
      <c r="M91" s="207"/>
      <c r="N91" s="208"/>
      <c r="O91" s="208"/>
      <c r="P91" s="209">
        <f>SUM(P92:P95)</f>
        <v>0</v>
      </c>
      <c r="Q91" s="208"/>
      <c r="R91" s="209">
        <f>SUM(R92:R95)</f>
        <v>0</v>
      </c>
      <c r="S91" s="208"/>
      <c r="T91" s="210">
        <f>SUM(T92:T95)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1" t="s">
        <v>81</v>
      </c>
      <c r="AT91" s="212" t="s">
        <v>73</v>
      </c>
      <c r="AU91" s="212" t="s">
        <v>81</v>
      </c>
      <c r="AY91" s="211" t="s">
        <v>182</v>
      </c>
      <c r="BK91" s="213">
        <f>SUM(BK92:BK95)</f>
        <v>0</v>
      </c>
    </row>
    <row r="92" s="2" customFormat="1" ht="33" customHeight="1">
      <c r="A92" s="41"/>
      <c r="B92" s="42"/>
      <c r="C92" s="216" t="s">
        <v>81</v>
      </c>
      <c r="D92" s="216" t="s">
        <v>184</v>
      </c>
      <c r="E92" s="217" t="s">
        <v>261</v>
      </c>
      <c r="F92" s="218" t="s">
        <v>262</v>
      </c>
      <c r="G92" s="219" t="s">
        <v>136</v>
      </c>
      <c r="H92" s="220">
        <v>135</v>
      </c>
      <c r="I92" s="221"/>
      <c r="J92" s="222">
        <f>ROUND(I92*H92,2)</f>
        <v>0</v>
      </c>
      <c r="K92" s="218" t="s">
        <v>187</v>
      </c>
      <c r="L92" s="47"/>
      <c r="M92" s="223" t="s">
        <v>19</v>
      </c>
      <c r="N92" s="224" t="s">
        <v>45</v>
      </c>
      <c r="O92" s="87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7" t="s">
        <v>188</v>
      </c>
      <c r="AT92" s="227" t="s">
        <v>184</v>
      </c>
      <c r="AU92" s="227" t="s">
        <v>83</v>
      </c>
      <c r="AY92" s="20" t="s">
        <v>182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20" t="s">
        <v>81</v>
      </c>
      <c r="BK92" s="228">
        <f>ROUND(I92*H92,2)</f>
        <v>0</v>
      </c>
      <c r="BL92" s="20" t="s">
        <v>188</v>
      </c>
      <c r="BM92" s="227" t="s">
        <v>728</v>
      </c>
    </row>
    <row r="93" s="2" customFormat="1">
      <c r="A93" s="41"/>
      <c r="B93" s="42"/>
      <c r="C93" s="43"/>
      <c r="D93" s="229" t="s">
        <v>190</v>
      </c>
      <c r="E93" s="43"/>
      <c r="F93" s="230" t="s">
        <v>264</v>
      </c>
      <c r="G93" s="43"/>
      <c r="H93" s="43"/>
      <c r="I93" s="231"/>
      <c r="J93" s="43"/>
      <c r="K93" s="43"/>
      <c r="L93" s="47"/>
      <c r="M93" s="232"/>
      <c r="N93" s="233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190</v>
      </c>
      <c r="AU93" s="20" t="s">
        <v>83</v>
      </c>
    </row>
    <row r="94" s="13" customFormat="1">
      <c r="A94" s="13"/>
      <c r="B94" s="234"/>
      <c r="C94" s="235"/>
      <c r="D94" s="236" t="s">
        <v>192</v>
      </c>
      <c r="E94" s="237" t="s">
        <v>19</v>
      </c>
      <c r="F94" s="238" t="s">
        <v>725</v>
      </c>
      <c r="G94" s="235"/>
      <c r="H94" s="239">
        <v>135</v>
      </c>
      <c r="I94" s="240"/>
      <c r="J94" s="235"/>
      <c r="K94" s="235"/>
      <c r="L94" s="241"/>
      <c r="M94" s="242"/>
      <c r="N94" s="243"/>
      <c r="O94" s="243"/>
      <c r="P94" s="243"/>
      <c r="Q94" s="243"/>
      <c r="R94" s="243"/>
      <c r="S94" s="243"/>
      <c r="T94" s="24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5" t="s">
        <v>192</v>
      </c>
      <c r="AU94" s="245" t="s">
        <v>83</v>
      </c>
      <c r="AV94" s="13" t="s">
        <v>83</v>
      </c>
      <c r="AW94" s="13" t="s">
        <v>35</v>
      </c>
      <c r="AX94" s="13" t="s">
        <v>74</v>
      </c>
      <c r="AY94" s="245" t="s">
        <v>182</v>
      </c>
    </row>
    <row r="95" s="14" customFormat="1">
      <c r="A95" s="14"/>
      <c r="B95" s="246"/>
      <c r="C95" s="247"/>
      <c r="D95" s="236" t="s">
        <v>192</v>
      </c>
      <c r="E95" s="248" t="s">
        <v>729</v>
      </c>
      <c r="F95" s="249" t="s">
        <v>197</v>
      </c>
      <c r="G95" s="247"/>
      <c r="H95" s="250">
        <v>135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6" t="s">
        <v>192</v>
      </c>
      <c r="AU95" s="256" t="s">
        <v>83</v>
      </c>
      <c r="AV95" s="14" t="s">
        <v>188</v>
      </c>
      <c r="AW95" s="14" t="s">
        <v>35</v>
      </c>
      <c r="AX95" s="14" t="s">
        <v>81</v>
      </c>
      <c r="AY95" s="256" t="s">
        <v>182</v>
      </c>
    </row>
    <row r="96" s="12" customFormat="1" ht="22.8" customHeight="1">
      <c r="A96" s="12"/>
      <c r="B96" s="200"/>
      <c r="C96" s="201"/>
      <c r="D96" s="202" t="s">
        <v>73</v>
      </c>
      <c r="E96" s="214" t="s">
        <v>150</v>
      </c>
      <c r="F96" s="214" t="s">
        <v>315</v>
      </c>
      <c r="G96" s="201"/>
      <c r="H96" s="201"/>
      <c r="I96" s="204"/>
      <c r="J96" s="215">
        <f>BK96</f>
        <v>0</v>
      </c>
      <c r="K96" s="201"/>
      <c r="L96" s="206"/>
      <c r="M96" s="207"/>
      <c r="N96" s="208"/>
      <c r="O96" s="208"/>
      <c r="P96" s="209">
        <f>SUM(P97:P100)</f>
        <v>0</v>
      </c>
      <c r="Q96" s="208"/>
      <c r="R96" s="209">
        <f>SUM(R97:R100)</f>
        <v>62.100000000000001</v>
      </c>
      <c r="S96" s="208"/>
      <c r="T96" s="210">
        <f>SUM(T97:T100)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1" t="s">
        <v>81</v>
      </c>
      <c r="AT96" s="212" t="s">
        <v>73</v>
      </c>
      <c r="AU96" s="212" t="s">
        <v>81</v>
      </c>
      <c r="AY96" s="211" t="s">
        <v>182</v>
      </c>
      <c r="BK96" s="213">
        <f>SUM(BK97:BK100)</f>
        <v>0</v>
      </c>
    </row>
    <row r="97" s="2" customFormat="1" ht="33" customHeight="1">
      <c r="A97" s="41"/>
      <c r="B97" s="42"/>
      <c r="C97" s="216" t="s">
        <v>83</v>
      </c>
      <c r="D97" s="216" t="s">
        <v>184</v>
      </c>
      <c r="E97" s="217" t="s">
        <v>332</v>
      </c>
      <c r="F97" s="218" t="s">
        <v>333</v>
      </c>
      <c r="G97" s="219" t="s">
        <v>136</v>
      </c>
      <c r="H97" s="220">
        <v>135</v>
      </c>
      <c r="I97" s="221"/>
      <c r="J97" s="222">
        <f>ROUND(I97*H97,2)</f>
        <v>0</v>
      </c>
      <c r="K97" s="218" t="s">
        <v>187</v>
      </c>
      <c r="L97" s="47"/>
      <c r="M97" s="223" t="s">
        <v>19</v>
      </c>
      <c r="N97" s="224" t="s">
        <v>45</v>
      </c>
      <c r="O97" s="87"/>
      <c r="P97" s="225">
        <f>O97*H97</f>
        <v>0</v>
      </c>
      <c r="Q97" s="225">
        <v>0.46000000000000002</v>
      </c>
      <c r="R97" s="225">
        <f>Q97*H97</f>
        <v>62.100000000000001</v>
      </c>
      <c r="S97" s="225">
        <v>0</v>
      </c>
      <c r="T97" s="226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7" t="s">
        <v>188</v>
      </c>
      <c r="AT97" s="227" t="s">
        <v>184</v>
      </c>
      <c r="AU97" s="227" t="s">
        <v>83</v>
      </c>
      <c r="AY97" s="20" t="s">
        <v>182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81</v>
      </c>
      <c r="BK97" s="228">
        <f>ROUND(I97*H97,2)</f>
        <v>0</v>
      </c>
      <c r="BL97" s="20" t="s">
        <v>188</v>
      </c>
      <c r="BM97" s="227" t="s">
        <v>730</v>
      </c>
    </row>
    <row r="98" s="2" customFormat="1">
      <c r="A98" s="41"/>
      <c r="B98" s="42"/>
      <c r="C98" s="43"/>
      <c r="D98" s="229" t="s">
        <v>190</v>
      </c>
      <c r="E98" s="43"/>
      <c r="F98" s="230" t="s">
        <v>335</v>
      </c>
      <c r="G98" s="43"/>
      <c r="H98" s="43"/>
      <c r="I98" s="231"/>
      <c r="J98" s="43"/>
      <c r="K98" s="43"/>
      <c r="L98" s="47"/>
      <c r="M98" s="232"/>
      <c r="N98" s="233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190</v>
      </c>
      <c r="AU98" s="20" t="s">
        <v>83</v>
      </c>
    </row>
    <row r="99" s="13" customFormat="1">
      <c r="A99" s="13"/>
      <c r="B99" s="234"/>
      <c r="C99" s="235"/>
      <c r="D99" s="236" t="s">
        <v>192</v>
      </c>
      <c r="E99" s="237" t="s">
        <v>19</v>
      </c>
      <c r="F99" s="238" t="s">
        <v>731</v>
      </c>
      <c r="G99" s="235"/>
      <c r="H99" s="239">
        <v>135</v>
      </c>
      <c r="I99" s="240"/>
      <c r="J99" s="235"/>
      <c r="K99" s="235"/>
      <c r="L99" s="241"/>
      <c r="M99" s="242"/>
      <c r="N99" s="243"/>
      <c r="O99" s="243"/>
      <c r="P99" s="243"/>
      <c r="Q99" s="243"/>
      <c r="R99" s="243"/>
      <c r="S99" s="243"/>
      <c r="T99" s="24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5" t="s">
        <v>192</v>
      </c>
      <c r="AU99" s="245" t="s">
        <v>83</v>
      </c>
      <c r="AV99" s="13" t="s">
        <v>83</v>
      </c>
      <c r="AW99" s="13" t="s">
        <v>35</v>
      </c>
      <c r="AX99" s="13" t="s">
        <v>74</v>
      </c>
      <c r="AY99" s="245" t="s">
        <v>182</v>
      </c>
    </row>
    <row r="100" s="14" customFormat="1">
      <c r="A100" s="14"/>
      <c r="B100" s="246"/>
      <c r="C100" s="247"/>
      <c r="D100" s="236" t="s">
        <v>192</v>
      </c>
      <c r="E100" s="248" t="s">
        <v>725</v>
      </c>
      <c r="F100" s="249" t="s">
        <v>197</v>
      </c>
      <c r="G100" s="247"/>
      <c r="H100" s="250">
        <v>135</v>
      </c>
      <c r="I100" s="251"/>
      <c r="J100" s="247"/>
      <c r="K100" s="247"/>
      <c r="L100" s="252"/>
      <c r="M100" s="253"/>
      <c r="N100" s="254"/>
      <c r="O100" s="254"/>
      <c r="P100" s="254"/>
      <c r="Q100" s="254"/>
      <c r="R100" s="254"/>
      <c r="S100" s="254"/>
      <c r="T100" s="25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6" t="s">
        <v>192</v>
      </c>
      <c r="AU100" s="256" t="s">
        <v>83</v>
      </c>
      <c r="AV100" s="14" t="s">
        <v>188</v>
      </c>
      <c r="AW100" s="14" t="s">
        <v>35</v>
      </c>
      <c r="AX100" s="14" t="s">
        <v>81</v>
      </c>
      <c r="AY100" s="256" t="s">
        <v>182</v>
      </c>
    </row>
    <row r="101" s="12" customFormat="1" ht="22.8" customHeight="1">
      <c r="A101" s="12"/>
      <c r="B101" s="200"/>
      <c r="C101" s="201"/>
      <c r="D101" s="202" t="s">
        <v>73</v>
      </c>
      <c r="E101" s="214" t="s">
        <v>404</v>
      </c>
      <c r="F101" s="214" t="s">
        <v>405</v>
      </c>
      <c r="G101" s="201"/>
      <c r="H101" s="201"/>
      <c r="I101" s="204"/>
      <c r="J101" s="215">
        <f>BK101</f>
        <v>0</v>
      </c>
      <c r="K101" s="201"/>
      <c r="L101" s="206"/>
      <c r="M101" s="207"/>
      <c r="N101" s="208"/>
      <c r="O101" s="208"/>
      <c r="P101" s="209">
        <f>SUM(P102:P105)</f>
        <v>0</v>
      </c>
      <c r="Q101" s="208"/>
      <c r="R101" s="209">
        <f>SUM(R102:R105)</f>
        <v>0</v>
      </c>
      <c r="S101" s="208"/>
      <c r="T101" s="210">
        <f>SUM(T102:T105)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1" t="s">
        <v>81</v>
      </c>
      <c r="AT101" s="212" t="s">
        <v>73</v>
      </c>
      <c r="AU101" s="212" t="s">
        <v>81</v>
      </c>
      <c r="AY101" s="211" t="s">
        <v>182</v>
      </c>
      <c r="BK101" s="213">
        <f>SUM(BK102:BK105)</f>
        <v>0</v>
      </c>
    </row>
    <row r="102" s="2" customFormat="1" ht="44.25" customHeight="1">
      <c r="A102" s="41"/>
      <c r="B102" s="42"/>
      <c r="C102" s="216" t="s">
        <v>203</v>
      </c>
      <c r="D102" s="216" t="s">
        <v>184</v>
      </c>
      <c r="E102" s="217" t="s">
        <v>407</v>
      </c>
      <c r="F102" s="218" t="s">
        <v>408</v>
      </c>
      <c r="G102" s="219" t="s">
        <v>409</v>
      </c>
      <c r="H102" s="220">
        <v>62.100000000000001</v>
      </c>
      <c r="I102" s="221"/>
      <c r="J102" s="222">
        <f>ROUND(I102*H102,2)</f>
        <v>0</v>
      </c>
      <c r="K102" s="218" t="s">
        <v>187</v>
      </c>
      <c r="L102" s="47"/>
      <c r="M102" s="223" t="s">
        <v>19</v>
      </c>
      <c r="N102" s="224" t="s">
        <v>45</v>
      </c>
      <c r="O102" s="87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7" t="s">
        <v>188</v>
      </c>
      <c r="AT102" s="227" t="s">
        <v>184</v>
      </c>
      <c r="AU102" s="227" t="s">
        <v>83</v>
      </c>
      <c r="AY102" s="20" t="s">
        <v>182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20" t="s">
        <v>81</v>
      </c>
      <c r="BK102" s="228">
        <f>ROUND(I102*H102,2)</f>
        <v>0</v>
      </c>
      <c r="BL102" s="20" t="s">
        <v>188</v>
      </c>
      <c r="BM102" s="227" t="s">
        <v>732</v>
      </c>
    </row>
    <row r="103" s="2" customFormat="1">
      <c r="A103" s="41"/>
      <c r="B103" s="42"/>
      <c r="C103" s="43"/>
      <c r="D103" s="229" t="s">
        <v>190</v>
      </c>
      <c r="E103" s="43"/>
      <c r="F103" s="230" t="s">
        <v>411</v>
      </c>
      <c r="G103" s="43"/>
      <c r="H103" s="43"/>
      <c r="I103" s="231"/>
      <c r="J103" s="43"/>
      <c r="K103" s="43"/>
      <c r="L103" s="47"/>
      <c r="M103" s="232"/>
      <c r="N103" s="233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190</v>
      </c>
      <c r="AU103" s="20" t="s">
        <v>83</v>
      </c>
    </row>
    <row r="104" s="2" customFormat="1" ht="55.5" customHeight="1">
      <c r="A104" s="41"/>
      <c r="B104" s="42"/>
      <c r="C104" s="216" t="s">
        <v>188</v>
      </c>
      <c r="D104" s="216" t="s">
        <v>184</v>
      </c>
      <c r="E104" s="217" t="s">
        <v>413</v>
      </c>
      <c r="F104" s="218" t="s">
        <v>414</v>
      </c>
      <c r="G104" s="219" t="s">
        <v>409</v>
      </c>
      <c r="H104" s="220">
        <v>62.100000000000001</v>
      </c>
      <c r="I104" s="221"/>
      <c r="J104" s="222">
        <f>ROUND(I104*H104,2)</f>
        <v>0</v>
      </c>
      <c r="K104" s="218" t="s">
        <v>187</v>
      </c>
      <c r="L104" s="47"/>
      <c r="M104" s="223" t="s">
        <v>19</v>
      </c>
      <c r="N104" s="224" t="s">
        <v>45</v>
      </c>
      <c r="O104" s="87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7" t="s">
        <v>188</v>
      </c>
      <c r="AT104" s="227" t="s">
        <v>184</v>
      </c>
      <c r="AU104" s="227" t="s">
        <v>83</v>
      </c>
      <c r="AY104" s="20" t="s">
        <v>182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20" t="s">
        <v>81</v>
      </c>
      <c r="BK104" s="228">
        <f>ROUND(I104*H104,2)</f>
        <v>0</v>
      </c>
      <c r="BL104" s="20" t="s">
        <v>188</v>
      </c>
      <c r="BM104" s="227" t="s">
        <v>733</v>
      </c>
    </row>
    <row r="105" s="2" customFormat="1">
      <c r="A105" s="41"/>
      <c r="B105" s="42"/>
      <c r="C105" s="43"/>
      <c r="D105" s="229" t="s">
        <v>190</v>
      </c>
      <c r="E105" s="43"/>
      <c r="F105" s="230" t="s">
        <v>416</v>
      </c>
      <c r="G105" s="43"/>
      <c r="H105" s="43"/>
      <c r="I105" s="231"/>
      <c r="J105" s="43"/>
      <c r="K105" s="43"/>
      <c r="L105" s="47"/>
      <c r="M105" s="289"/>
      <c r="N105" s="290"/>
      <c r="O105" s="291"/>
      <c r="P105" s="291"/>
      <c r="Q105" s="291"/>
      <c r="R105" s="291"/>
      <c r="S105" s="291"/>
      <c r="T105" s="292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190</v>
      </c>
      <c r="AU105" s="20" t="s">
        <v>83</v>
      </c>
    </row>
    <row r="106" s="2" customFormat="1" ht="6.96" customHeight="1">
      <c r="A106" s="41"/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47"/>
      <c r="M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</sheetData>
  <sheetProtection sheet="1" autoFilter="0" formatColumns="0" formatRows="0" objects="1" scenarios="1" spinCount="100000" saltValue="Bi1Gi+yytLVNE4HruXMTJHtCyZc1EFzOnYAH/y6aDeHikPu63CCahEJq68cmigyD4iCa52x+GWZDIZRnaQHpQA==" hashValue="AXniJOJ9DeoP7zojvNypA/n6u1Nzq3EtSezRgT0Q/sbf6oSiq5OwlGiCALkUNjCJr9UB8NPadjmPYGs0CcHLIw==" algorithmName="SHA-512" password="E8BA"/>
  <autoFilter ref="C88:K1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5_01/181951112"/>
    <hyperlink ref="F98" r:id="rId2" display="https://podminky.urs.cz/item/CS_URS_2025_01/564861111"/>
    <hyperlink ref="F103" r:id="rId3" display="https://podminky.urs.cz/item/CS_URS_2025_01/998225111"/>
    <hyperlink ref="F105" r:id="rId4" display="https://podminky.urs.cz/item/CS_URS_2025_01/9982251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121</v>
      </c>
      <c r="AZ2" s="141" t="s">
        <v>734</v>
      </c>
      <c r="BA2" s="141" t="s">
        <v>19</v>
      </c>
      <c r="BB2" s="141" t="s">
        <v>214</v>
      </c>
      <c r="BC2" s="141" t="s">
        <v>735</v>
      </c>
      <c r="BD2" s="141" t="s">
        <v>83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83</v>
      </c>
      <c r="AZ3" s="141" t="s">
        <v>488</v>
      </c>
      <c r="BA3" s="141" t="s">
        <v>19</v>
      </c>
      <c r="BB3" s="141" t="s">
        <v>214</v>
      </c>
      <c r="BC3" s="141" t="s">
        <v>735</v>
      </c>
      <c r="BD3" s="141" t="s">
        <v>83</v>
      </c>
    </row>
    <row r="4" s="1" customFormat="1" ht="24.96" customHeight="1">
      <c r="B4" s="23"/>
      <c r="D4" s="144" t="s">
        <v>140</v>
      </c>
      <c r="L4" s="23"/>
      <c r="M4" s="145" t="s">
        <v>10</v>
      </c>
      <c r="AT4" s="20" t="s">
        <v>4</v>
      </c>
      <c r="AZ4" s="141" t="s">
        <v>736</v>
      </c>
      <c r="BA4" s="141" t="s">
        <v>19</v>
      </c>
      <c r="BB4" s="141" t="s">
        <v>19</v>
      </c>
      <c r="BC4" s="141" t="s">
        <v>737</v>
      </c>
      <c r="BD4" s="141" t="s">
        <v>83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Rekonstrukce LC Bohunka</v>
      </c>
      <c r="F7" s="146"/>
      <c r="G7" s="146"/>
      <c r="H7" s="146"/>
      <c r="L7" s="23"/>
    </row>
    <row r="8" s="1" customFormat="1" ht="12" customHeight="1">
      <c r="B8" s="23"/>
      <c r="D8" s="146" t="s">
        <v>148</v>
      </c>
      <c r="L8" s="23"/>
    </row>
    <row r="9" s="2" customFormat="1" ht="16.5" customHeight="1">
      <c r="A9" s="41"/>
      <c r="B9" s="47"/>
      <c r="C9" s="41"/>
      <c r="D9" s="41"/>
      <c r="E9" s="147" t="s">
        <v>496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154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738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30. 4. 2024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27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28</v>
      </c>
      <c r="F17" s="41"/>
      <c r="G17" s="41"/>
      <c r="H17" s="41"/>
      <c r="I17" s="146" t="s">
        <v>29</v>
      </c>
      <c r="J17" s="136" t="s">
        <v>30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31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29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33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34</v>
      </c>
      <c r="F23" s="41"/>
      <c r="G23" s="41"/>
      <c r="H23" s="41"/>
      <c r="I23" s="146" t="s">
        <v>29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36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37</v>
      </c>
      <c r="F26" s="41"/>
      <c r="G26" s="41"/>
      <c r="H26" s="41"/>
      <c r="I26" s="146" t="s">
        <v>29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38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40</v>
      </c>
      <c r="E32" s="41"/>
      <c r="F32" s="41"/>
      <c r="G32" s="41"/>
      <c r="H32" s="41"/>
      <c r="I32" s="41"/>
      <c r="J32" s="157">
        <f>ROUND(J91,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42</v>
      </c>
      <c r="G34" s="41"/>
      <c r="H34" s="41"/>
      <c r="I34" s="158" t="s">
        <v>41</v>
      </c>
      <c r="J34" s="158" t="s">
        <v>43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44</v>
      </c>
      <c r="E35" s="146" t="s">
        <v>45</v>
      </c>
      <c r="F35" s="160">
        <f>ROUND((SUM(BE91:BE207)),  2)</f>
        <v>0</v>
      </c>
      <c r="G35" s="41"/>
      <c r="H35" s="41"/>
      <c r="I35" s="161">
        <v>0.20999999999999999</v>
      </c>
      <c r="J35" s="160">
        <f>ROUND(((SUM(BE91:BE207))*I35),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46</v>
      </c>
      <c r="F36" s="160">
        <f>ROUND((SUM(BF91:BF207)),  2)</f>
        <v>0</v>
      </c>
      <c r="G36" s="41"/>
      <c r="H36" s="41"/>
      <c r="I36" s="161">
        <v>0.14999999999999999</v>
      </c>
      <c r="J36" s="160">
        <f>ROUND(((SUM(BF91:BF207))*I36),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47</v>
      </c>
      <c r="F37" s="160">
        <f>ROUND((SUM(BG91:BG207)),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48</v>
      </c>
      <c r="F38" s="160">
        <f>ROUND((SUM(BH91:BH207)),  2)</f>
        <v>0</v>
      </c>
      <c r="G38" s="41"/>
      <c r="H38" s="41"/>
      <c r="I38" s="161">
        <v>0.14999999999999999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49</v>
      </c>
      <c r="F39" s="160">
        <f>ROUND((SUM(BI91:BI207)),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50</v>
      </c>
      <c r="E41" s="164"/>
      <c r="F41" s="164"/>
      <c r="G41" s="165" t="s">
        <v>51</v>
      </c>
      <c r="H41" s="166" t="s">
        <v>52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158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Rekonstrukce LC Bohunka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148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496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154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24039-14XC-SO-03-08 - 007.27 - Svodnice vody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k.ú. Milonice, Lažany</v>
      </c>
      <c r="G56" s="43"/>
      <c r="H56" s="43"/>
      <c r="I56" s="35" t="s">
        <v>23</v>
      </c>
      <c r="J56" s="75" t="str">
        <f>IF(J14="","",J14)</f>
        <v>30. 4. 2024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25.65" customHeight="1">
      <c r="A58" s="41"/>
      <c r="B58" s="42"/>
      <c r="C58" s="35" t="s">
        <v>25</v>
      </c>
      <c r="D58" s="43"/>
      <c r="E58" s="43"/>
      <c r="F58" s="30" t="str">
        <f>E17</f>
        <v>Lesy města Brna, a.s.</v>
      </c>
      <c r="G58" s="43"/>
      <c r="H58" s="43"/>
      <c r="I58" s="35" t="s">
        <v>33</v>
      </c>
      <c r="J58" s="39" t="str">
        <f>E23</f>
        <v>Regioprojekt Brno, s.r.o.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36</v>
      </c>
      <c r="J59" s="39" t="str">
        <f>E26</f>
        <v>Ing. Ondřej Ševčík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159</v>
      </c>
      <c r="D61" s="175"/>
      <c r="E61" s="175"/>
      <c r="F61" s="175"/>
      <c r="G61" s="175"/>
      <c r="H61" s="175"/>
      <c r="I61" s="175"/>
      <c r="J61" s="176" t="s">
        <v>160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72</v>
      </c>
      <c r="D63" s="43"/>
      <c r="E63" s="43"/>
      <c r="F63" s="43"/>
      <c r="G63" s="43"/>
      <c r="H63" s="43"/>
      <c r="I63" s="43"/>
      <c r="J63" s="105">
        <f>J91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161</v>
      </c>
    </row>
    <row r="64" s="9" customFormat="1" ht="24.96" customHeight="1">
      <c r="A64" s="9"/>
      <c r="B64" s="178"/>
      <c r="C64" s="179"/>
      <c r="D64" s="180" t="s">
        <v>162</v>
      </c>
      <c r="E64" s="181"/>
      <c r="F64" s="181"/>
      <c r="G64" s="181"/>
      <c r="H64" s="181"/>
      <c r="I64" s="181"/>
      <c r="J64" s="182">
        <f>J92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163</v>
      </c>
      <c r="E65" s="186"/>
      <c r="F65" s="186"/>
      <c r="G65" s="186"/>
      <c r="H65" s="186"/>
      <c r="I65" s="186"/>
      <c r="J65" s="187">
        <f>J93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8"/>
      <c r="D66" s="185" t="s">
        <v>593</v>
      </c>
      <c r="E66" s="186"/>
      <c r="F66" s="186"/>
      <c r="G66" s="186"/>
      <c r="H66" s="186"/>
      <c r="I66" s="186"/>
      <c r="J66" s="187">
        <f>J145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8"/>
      <c r="D67" s="185" t="s">
        <v>164</v>
      </c>
      <c r="E67" s="186"/>
      <c r="F67" s="186"/>
      <c r="G67" s="186"/>
      <c r="H67" s="186"/>
      <c r="I67" s="186"/>
      <c r="J67" s="187">
        <f>J162</f>
        <v>0</v>
      </c>
      <c r="K67" s="128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8"/>
      <c r="D68" s="185" t="s">
        <v>499</v>
      </c>
      <c r="E68" s="186"/>
      <c r="F68" s="186"/>
      <c r="G68" s="186"/>
      <c r="H68" s="186"/>
      <c r="I68" s="186"/>
      <c r="J68" s="187">
        <f>J179</f>
        <v>0</v>
      </c>
      <c r="K68" s="128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28"/>
      <c r="D69" s="185" t="s">
        <v>166</v>
      </c>
      <c r="E69" s="186"/>
      <c r="F69" s="186"/>
      <c r="G69" s="186"/>
      <c r="H69" s="186"/>
      <c r="I69" s="186"/>
      <c r="J69" s="187">
        <f>J203</f>
        <v>0</v>
      </c>
      <c r="K69" s="128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167</v>
      </c>
      <c r="D76" s="43"/>
      <c r="E76" s="43"/>
      <c r="F76" s="43"/>
      <c r="G76" s="43"/>
      <c r="H76" s="43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73" t="str">
        <f>E7</f>
        <v>Rekonstrukce LC Bohunka</v>
      </c>
      <c r="F79" s="35"/>
      <c r="G79" s="35"/>
      <c r="H79" s="35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" customFormat="1" ht="12" customHeight="1">
      <c r="B80" s="24"/>
      <c r="C80" s="35" t="s">
        <v>148</v>
      </c>
      <c r="D80" s="25"/>
      <c r="E80" s="25"/>
      <c r="F80" s="25"/>
      <c r="G80" s="25"/>
      <c r="H80" s="25"/>
      <c r="I80" s="25"/>
      <c r="J80" s="25"/>
      <c r="K80" s="25"/>
      <c r="L80" s="23"/>
    </row>
    <row r="81" s="2" customFormat="1" ht="16.5" customHeight="1">
      <c r="A81" s="41"/>
      <c r="B81" s="42"/>
      <c r="C81" s="43"/>
      <c r="D81" s="43"/>
      <c r="E81" s="173" t="s">
        <v>496</v>
      </c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154</v>
      </c>
      <c r="D82" s="43"/>
      <c r="E82" s="43"/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72" t="str">
        <f>E11</f>
        <v>24039-14XC-SO-03-08 - 007.27 - Svodnice vody</v>
      </c>
      <c r="F83" s="43"/>
      <c r="G83" s="43"/>
      <c r="H83" s="43"/>
      <c r="I83" s="43"/>
      <c r="J83" s="43"/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21</v>
      </c>
      <c r="D85" s="43"/>
      <c r="E85" s="43"/>
      <c r="F85" s="30" t="str">
        <f>F14</f>
        <v>k.ú. Milonice, Lažany</v>
      </c>
      <c r="G85" s="43"/>
      <c r="H85" s="43"/>
      <c r="I85" s="35" t="s">
        <v>23</v>
      </c>
      <c r="J85" s="75" t="str">
        <f>IF(J14="","",J14)</f>
        <v>30. 4. 2024</v>
      </c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25.65" customHeight="1">
      <c r="A87" s="41"/>
      <c r="B87" s="42"/>
      <c r="C87" s="35" t="s">
        <v>25</v>
      </c>
      <c r="D87" s="43"/>
      <c r="E87" s="43"/>
      <c r="F87" s="30" t="str">
        <f>E17</f>
        <v>Lesy města Brna, a.s.</v>
      </c>
      <c r="G87" s="43"/>
      <c r="H87" s="43"/>
      <c r="I87" s="35" t="s">
        <v>33</v>
      </c>
      <c r="J87" s="39" t="str">
        <f>E23</f>
        <v>Regioprojekt Brno, s.r.o.</v>
      </c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31</v>
      </c>
      <c r="D88" s="43"/>
      <c r="E88" s="43"/>
      <c r="F88" s="30" t="str">
        <f>IF(E20="","",E20)</f>
        <v>Vyplň údaj</v>
      </c>
      <c r="G88" s="43"/>
      <c r="H88" s="43"/>
      <c r="I88" s="35" t="s">
        <v>36</v>
      </c>
      <c r="J88" s="39" t="str">
        <f>E26</f>
        <v>Ing. Ondřej Ševčík</v>
      </c>
      <c r="K88" s="43"/>
      <c r="L88" s="14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0.32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11" customFormat="1" ht="29.28" customHeight="1">
      <c r="A90" s="189"/>
      <c r="B90" s="190"/>
      <c r="C90" s="191" t="s">
        <v>168</v>
      </c>
      <c r="D90" s="192" t="s">
        <v>59</v>
      </c>
      <c r="E90" s="192" t="s">
        <v>55</v>
      </c>
      <c r="F90" s="192" t="s">
        <v>56</v>
      </c>
      <c r="G90" s="192" t="s">
        <v>169</v>
      </c>
      <c r="H90" s="192" t="s">
        <v>170</v>
      </c>
      <c r="I90" s="192" t="s">
        <v>171</v>
      </c>
      <c r="J90" s="192" t="s">
        <v>160</v>
      </c>
      <c r="K90" s="193" t="s">
        <v>172</v>
      </c>
      <c r="L90" s="194"/>
      <c r="M90" s="95" t="s">
        <v>19</v>
      </c>
      <c r="N90" s="96" t="s">
        <v>44</v>
      </c>
      <c r="O90" s="96" t="s">
        <v>173</v>
      </c>
      <c r="P90" s="96" t="s">
        <v>174</v>
      </c>
      <c r="Q90" s="96" t="s">
        <v>175</v>
      </c>
      <c r="R90" s="96" t="s">
        <v>176</v>
      </c>
      <c r="S90" s="96" t="s">
        <v>177</v>
      </c>
      <c r="T90" s="97" t="s">
        <v>178</v>
      </c>
      <c r="U90" s="189"/>
      <c r="V90" s="189"/>
      <c r="W90" s="189"/>
      <c r="X90" s="189"/>
      <c r="Y90" s="189"/>
      <c r="Z90" s="189"/>
      <c r="AA90" s="189"/>
      <c r="AB90" s="189"/>
      <c r="AC90" s="189"/>
      <c r="AD90" s="189"/>
      <c r="AE90" s="189"/>
    </row>
    <row r="91" s="2" customFormat="1" ht="22.8" customHeight="1">
      <c r="A91" s="41"/>
      <c r="B91" s="42"/>
      <c r="C91" s="102" t="s">
        <v>179</v>
      </c>
      <c r="D91" s="43"/>
      <c r="E91" s="43"/>
      <c r="F91" s="43"/>
      <c r="G91" s="43"/>
      <c r="H91" s="43"/>
      <c r="I91" s="43"/>
      <c r="J91" s="195">
        <f>BK91</f>
        <v>0</v>
      </c>
      <c r="K91" s="43"/>
      <c r="L91" s="47"/>
      <c r="M91" s="98"/>
      <c r="N91" s="196"/>
      <c r="O91" s="99"/>
      <c r="P91" s="197">
        <f>P92</f>
        <v>0</v>
      </c>
      <c r="Q91" s="99"/>
      <c r="R91" s="197">
        <f>R92</f>
        <v>27.957599999999999</v>
      </c>
      <c r="S91" s="99"/>
      <c r="T91" s="198">
        <f>T92</f>
        <v>24.84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73</v>
      </c>
      <c r="AU91" s="20" t="s">
        <v>161</v>
      </c>
      <c r="BK91" s="199">
        <f>BK92</f>
        <v>0</v>
      </c>
    </row>
    <row r="92" s="12" customFormat="1" ht="25.92" customHeight="1">
      <c r="A92" s="12"/>
      <c r="B92" s="200"/>
      <c r="C92" s="201"/>
      <c r="D92" s="202" t="s">
        <v>73</v>
      </c>
      <c r="E92" s="203" t="s">
        <v>180</v>
      </c>
      <c r="F92" s="203" t="s">
        <v>181</v>
      </c>
      <c r="G92" s="201"/>
      <c r="H92" s="201"/>
      <c r="I92" s="204"/>
      <c r="J92" s="205">
        <f>BK92</f>
        <v>0</v>
      </c>
      <c r="K92" s="201"/>
      <c r="L92" s="206"/>
      <c r="M92" s="207"/>
      <c r="N92" s="208"/>
      <c r="O92" s="208"/>
      <c r="P92" s="209">
        <f>P93+P145+P162+P179+P203</f>
        <v>0</v>
      </c>
      <c r="Q92" s="208"/>
      <c r="R92" s="209">
        <f>R93+R145+R162+R179+R203</f>
        <v>27.957599999999999</v>
      </c>
      <c r="S92" s="208"/>
      <c r="T92" s="210">
        <f>T93+T145+T162+T179+T203</f>
        <v>24.84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1" t="s">
        <v>81</v>
      </c>
      <c r="AT92" s="212" t="s">
        <v>73</v>
      </c>
      <c r="AU92" s="212" t="s">
        <v>74</v>
      </c>
      <c r="AY92" s="211" t="s">
        <v>182</v>
      </c>
      <c r="BK92" s="213">
        <f>BK93+BK145+BK162+BK179+BK203</f>
        <v>0</v>
      </c>
    </row>
    <row r="93" s="12" customFormat="1" ht="22.8" customHeight="1">
      <c r="A93" s="12"/>
      <c r="B93" s="200"/>
      <c r="C93" s="201"/>
      <c r="D93" s="202" t="s">
        <v>73</v>
      </c>
      <c r="E93" s="214" t="s">
        <v>81</v>
      </c>
      <c r="F93" s="214" t="s">
        <v>183</v>
      </c>
      <c r="G93" s="201"/>
      <c r="H93" s="201"/>
      <c r="I93" s="204"/>
      <c r="J93" s="215">
        <f>BK93</f>
        <v>0</v>
      </c>
      <c r="K93" s="201"/>
      <c r="L93" s="206"/>
      <c r="M93" s="207"/>
      <c r="N93" s="208"/>
      <c r="O93" s="208"/>
      <c r="P93" s="209">
        <f>SUM(P94:P144)</f>
        <v>0</v>
      </c>
      <c r="Q93" s="208"/>
      <c r="R93" s="209">
        <f>SUM(R94:R144)</f>
        <v>0</v>
      </c>
      <c r="S93" s="208"/>
      <c r="T93" s="210">
        <f>SUM(T94:T144)</f>
        <v>24.84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81</v>
      </c>
      <c r="AT93" s="212" t="s">
        <v>73</v>
      </c>
      <c r="AU93" s="212" t="s">
        <v>81</v>
      </c>
      <c r="AY93" s="211" t="s">
        <v>182</v>
      </c>
      <c r="BK93" s="213">
        <f>SUM(BK94:BK144)</f>
        <v>0</v>
      </c>
    </row>
    <row r="94" s="2" customFormat="1" ht="49.05" customHeight="1">
      <c r="A94" s="41"/>
      <c r="B94" s="42"/>
      <c r="C94" s="216" t="s">
        <v>81</v>
      </c>
      <c r="D94" s="216" t="s">
        <v>184</v>
      </c>
      <c r="E94" s="217" t="s">
        <v>739</v>
      </c>
      <c r="F94" s="218" t="s">
        <v>740</v>
      </c>
      <c r="G94" s="219" t="s">
        <v>385</v>
      </c>
      <c r="H94" s="220">
        <v>108</v>
      </c>
      <c r="I94" s="221"/>
      <c r="J94" s="222">
        <f>ROUND(I94*H94,2)</f>
        <v>0</v>
      </c>
      <c r="K94" s="218" t="s">
        <v>187</v>
      </c>
      <c r="L94" s="47"/>
      <c r="M94" s="223" t="s">
        <v>19</v>
      </c>
      <c r="N94" s="224" t="s">
        <v>45</v>
      </c>
      <c r="O94" s="87"/>
      <c r="P94" s="225">
        <f>O94*H94</f>
        <v>0</v>
      </c>
      <c r="Q94" s="225">
        <v>0</v>
      </c>
      <c r="R94" s="225">
        <f>Q94*H94</f>
        <v>0</v>
      </c>
      <c r="S94" s="225">
        <v>0.23000000000000001</v>
      </c>
      <c r="T94" s="226">
        <f>S94*H94</f>
        <v>24.84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7" t="s">
        <v>188</v>
      </c>
      <c r="AT94" s="227" t="s">
        <v>184</v>
      </c>
      <c r="AU94" s="227" t="s">
        <v>83</v>
      </c>
      <c r="AY94" s="20" t="s">
        <v>182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81</v>
      </c>
      <c r="BK94" s="228">
        <f>ROUND(I94*H94,2)</f>
        <v>0</v>
      </c>
      <c r="BL94" s="20" t="s">
        <v>188</v>
      </c>
      <c r="BM94" s="227" t="s">
        <v>741</v>
      </c>
    </row>
    <row r="95" s="2" customFormat="1">
      <c r="A95" s="41"/>
      <c r="B95" s="42"/>
      <c r="C95" s="43"/>
      <c r="D95" s="229" t="s">
        <v>190</v>
      </c>
      <c r="E95" s="43"/>
      <c r="F95" s="230" t="s">
        <v>742</v>
      </c>
      <c r="G95" s="43"/>
      <c r="H95" s="43"/>
      <c r="I95" s="231"/>
      <c r="J95" s="43"/>
      <c r="K95" s="43"/>
      <c r="L95" s="47"/>
      <c r="M95" s="232"/>
      <c r="N95" s="233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190</v>
      </c>
      <c r="AU95" s="20" t="s">
        <v>83</v>
      </c>
    </row>
    <row r="96" s="13" customFormat="1">
      <c r="A96" s="13"/>
      <c r="B96" s="234"/>
      <c r="C96" s="235"/>
      <c r="D96" s="236" t="s">
        <v>192</v>
      </c>
      <c r="E96" s="237" t="s">
        <v>19</v>
      </c>
      <c r="F96" s="238" t="s">
        <v>743</v>
      </c>
      <c r="G96" s="235"/>
      <c r="H96" s="239">
        <v>6</v>
      </c>
      <c r="I96" s="240"/>
      <c r="J96" s="235"/>
      <c r="K96" s="235"/>
      <c r="L96" s="241"/>
      <c r="M96" s="242"/>
      <c r="N96" s="243"/>
      <c r="O96" s="243"/>
      <c r="P96" s="243"/>
      <c r="Q96" s="243"/>
      <c r="R96" s="243"/>
      <c r="S96" s="243"/>
      <c r="T96" s="24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5" t="s">
        <v>192</v>
      </c>
      <c r="AU96" s="245" t="s">
        <v>83</v>
      </c>
      <c r="AV96" s="13" t="s">
        <v>83</v>
      </c>
      <c r="AW96" s="13" t="s">
        <v>35</v>
      </c>
      <c r="AX96" s="13" t="s">
        <v>74</v>
      </c>
      <c r="AY96" s="245" t="s">
        <v>182</v>
      </c>
    </row>
    <row r="97" s="13" customFormat="1">
      <c r="A97" s="13"/>
      <c r="B97" s="234"/>
      <c r="C97" s="235"/>
      <c r="D97" s="236" t="s">
        <v>192</v>
      </c>
      <c r="E97" s="237" t="s">
        <v>19</v>
      </c>
      <c r="F97" s="238" t="s">
        <v>744</v>
      </c>
      <c r="G97" s="235"/>
      <c r="H97" s="239">
        <v>6</v>
      </c>
      <c r="I97" s="240"/>
      <c r="J97" s="235"/>
      <c r="K97" s="235"/>
      <c r="L97" s="241"/>
      <c r="M97" s="242"/>
      <c r="N97" s="243"/>
      <c r="O97" s="243"/>
      <c r="P97" s="243"/>
      <c r="Q97" s="243"/>
      <c r="R97" s="243"/>
      <c r="S97" s="243"/>
      <c r="T97" s="24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5" t="s">
        <v>192</v>
      </c>
      <c r="AU97" s="245" t="s">
        <v>83</v>
      </c>
      <c r="AV97" s="13" t="s">
        <v>83</v>
      </c>
      <c r="AW97" s="13" t="s">
        <v>35</v>
      </c>
      <c r="AX97" s="13" t="s">
        <v>74</v>
      </c>
      <c r="AY97" s="245" t="s">
        <v>182</v>
      </c>
    </row>
    <row r="98" s="13" customFormat="1">
      <c r="A98" s="13"/>
      <c r="B98" s="234"/>
      <c r="C98" s="235"/>
      <c r="D98" s="236" t="s">
        <v>192</v>
      </c>
      <c r="E98" s="237" t="s">
        <v>19</v>
      </c>
      <c r="F98" s="238" t="s">
        <v>745</v>
      </c>
      <c r="G98" s="235"/>
      <c r="H98" s="239">
        <v>6</v>
      </c>
      <c r="I98" s="240"/>
      <c r="J98" s="235"/>
      <c r="K98" s="235"/>
      <c r="L98" s="241"/>
      <c r="M98" s="242"/>
      <c r="N98" s="243"/>
      <c r="O98" s="243"/>
      <c r="P98" s="243"/>
      <c r="Q98" s="243"/>
      <c r="R98" s="243"/>
      <c r="S98" s="243"/>
      <c r="T98" s="24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5" t="s">
        <v>192</v>
      </c>
      <c r="AU98" s="245" t="s">
        <v>83</v>
      </c>
      <c r="AV98" s="13" t="s">
        <v>83</v>
      </c>
      <c r="AW98" s="13" t="s">
        <v>35</v>
      </c>
      <c r="AX98" s="13" t="s">
        <v>74</v>
      </c>
      <c r="AY98" s="245" t="s">
        <v>182</v>
      </c>
    </row>
    <row r="99" s="13" customFormat="1">
      <c r="A99" s="13"/>
      <c r="B99" s="234"/>
      <c r="C99" s="235"/>
      <c r="D99" s="236" t="s">
        <v>192</v>
      </c>
      <c r="E99" s="237" t="s">
        <v>19</v>
      </c>
      <c r="F99" s="238" t="s">
        <v>746</v>
      </c>
      <c r="G99" s="235"/>
      <c r="H99" s="239">
        <v>6</v>
      </c>
      <c r="I99" s="240"/>
      <c r="J99" s="235"/>
      <c r="K99" s="235"/>
      <c r="L99" s="241"/>
      <c r="M99" s="242"/>
      <c r="N99" s="243"/>
      <c r="O99" s="243"/>
      <c r="P99" s="243"/>
      <c r="Q99" s="243"/>
      <c r="R99" s="243"/>
      <c r="S99" s="243"/>
      <c r="T99" s="24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5" t="s">
        <v>192</v>
      </c>
      <c r="AU99" s="245" t="s">
        <v>83</v>
      </c>
      <c r="AV99" s="13" t="s">
        <v>83</v>
      </c>
      <c r="AW99" s="13" t="s">
        <v>35</v>
      </c>
      <c r="AX99" s="13" t="s">
        <v>74</v>
      </c>
      <c r="AY99" s="245" t="s">
        <v>182</v>
      </c>
    </row>
    <row r="100" s="13" customFormat="1">
      <c r="A100" s="13"/>
      <c r="B100" s="234"/>
      <c r="C100" s="235"/>
      <c r="D100" s="236" t="s">
        <v>192</v>
      </c>
      <c r="E100" s="237" t="s">
        <v>19</v>
      </c>
      <c r="F100" s="238" t="s">
        <v>747</v>
      </c>
      <c r="G100" s="235"/>
      <c r="H100" s="239">
        <v>6</v>
      </c>
      <c r="I100" s="240"/>
      <c r="J100" s="235"/>
      <c r="K100" s="235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192</v>
      </c>
      <c r="AU100" s="245" t="s">
        <v>83</v>
      </c>
      <c r="AV100" s="13" t="s">
        <v>83</v>
      </c>
      <c r="AW100" s="13" t="s">
        <v>35</v>
      </c>
      <c r="AX100" s="13" t="s">
        <v>74</v>
      </c>
      <c r="AY100" s="245" t="s">
        <v>182</v>
      </c>
    </row>
    <row r="101" s="13" customFormat="1">
      <c r="A101" s="13"/>
      <c r="B101" s="234"/>
      <c r="C101" s="235"/>
      <c r="D101" s="236" t="s">
        <v>192</v>
      </c>
      <c r="E101" s="237" t="s">
        <v>19</v>
      </c>
      <c r="F101" s="238" t="s">
        <v>748</v>
      </c>
      <c r="G101" s="235"/>
      <c r="H101" s="239">
        <v>6</v>
      </c>
      <c r="I101" s="240"/>
      <c r="J101" s="235"/>
      <c r="K101" s="235"/>
      <c r="L101" s="241"/>
      <c r="M101" s="242"/>
      <c r="N101" s="243"/>
      <c r="O101" s="243"/>
      <c r="P101" s="243"/>
      <c r="Q101" s="243"/>
      <c r="R101" s="243"/>
      <c r="S101" s="243"/>
      <c r="T101" s="24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5" t="s">
        <v>192</v>
      </c>
      <c r="AU101" s="245" t="s">
        <v>83</v>
      </c>
      <c r="AV101" s="13" t="s">
        <v>83</v>
      </c>
      <c r="AW101" s="13" t="s">
        <v>35</v>
      </c>
      <c r="AX101" s="13" t="s">
        <v>74</v>
      </c>
      <c r="AY101" s="245" t="s">
        <v>182</v>
      </c>
    </row>
    <row r="102" s="13" customFormat="1">
      <c r="A102" s="13"/>
      <c r="B102" s="234"/>
      <c r="C102" s="235"/>
      <c r="D102" s="236" t="s">
        <v>192</v>
      </c>
      <c r="E102" s="237" t="s">
        <v>19</v>
      </c>
      <c r="F102" s="238" t="s">
        <v>749</v>
      </c>
      <c r="G102" s="235"/>
      <c r="H102" s="239">
        <v>6</v>
      </c>
      <c r="I102" s="240"/>
      <c r="J102" s="235"/>
      <c r="K102" s="235"/>
      <c r="L102" s="241"/>
      <c r="M102" s="242"/>
      <c r="N102" s="243"/>
      <c r="O102" s="243"/>
      <c r="P102" s="243"/>
      <c r="Q102" s="243"/>
      <c r="R102" s="243"/>
      <c r="S102" s="243"/>
      <c r="T102" s="24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5" t="s">
        <v>192</v>
      </c>
      <c r="AU102" s="245" t="s">
        <v>83</v>
      </c>
      <c r="AV102" s="13" t="s">
        <v>83</v>
      </c>
      <c r="AW102" s="13" t="s">
        <v>35</v>
      </c>
      <c r="AX102" s="13" t="s">
        <v>74</v>
      </c>
      <c r="AY102" s="245" t="s">
        <v>182</v>
      </c>
    </row>
    <row r="103" s="13" customFormat="1">
      <c r="A103" s="13"/>
      <c r="B103" s="234"/>
      <c r="C103" s="235"/>
      <c r="D103" s="236" t="s">
        <v>192</v>
      </c>
      <c r="E103" s="237" t="s">
        <v>19</v>
      </c>
      <c r="F103" s="238" t="s">
        <v>750</v>
      </c>
      <c r="G103" s="235"/>
      <c r="H103" s="239">
        <v>6</v>
      </c>
      <c r="I103" s="240"/>
      <c r="J103" s="235"/>
      <c r="K103" s="235"/>
      <c r="L103" s="241"/>
      <c r="M103" s="242"/>
      <c r="N103" s="243"/>
      <c r="O103" s="243"/>
      <c r="P103" s="243"/>
      <c r="Q103" s="243"/>
      <c r="R103" s="243"/>
      <c r="S103" s="243"/>
      <c r="T103" s="24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5" t="s">
        <v>192</v>
      </c>
      <c r="AU103" s="245" t="s">
        <v>83</v>
      </c>
      <c r="AV103" s="13" t="s">
        <v>83</v>
      </c>
      <c r="AW103" s="13" t="s">
        <v>35</v>
      </c>
      <c r="AX103" s="13" t="s">
        <v>74</v>
      </c>
      <c r="AY103" s="245" t="s">
        <v>182</v>
      </c>
    </row>
    <row r="104" s="13" customFormat="1">
      <c r="A104" s="13"/>
      <c r="B104" s="234"/>
      <c r="C104" s="235"/>
      <c r="D104" s="236" t="s">
        <v>192</v>
      </c>
      <c r="E104" s="237" t="s">
        <v>19</v>
      </c>
      <c r="F104" s="238" t="s">
        <v>751</v>
      </c>
      <c r="G104" s="235"/>
      <c r="H104" s="239">
        <v>6</v>
      </c>
      <c r="I104" s="240"/>
      <c r="J104" s="235"/>
      <c r="K104" s="235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192</v>
      </c>
      <c r="AU104" s="245" t="s">
        <v>83</v>
      </c>
      <c r="AV104" s="13" t="s">
        <v>83</v>
      </c>
      <c r="AW104" s="13" t="s">
        <v>35</v>
      </c>
      <c r="AX104" s="13" t="s">
        <v>74</v>
      </c>
      <c r="AY104" s="245" t="s">
        <v>182</v>
      </c>
    </row>
    <row r="105" s="13" customFormat="1">
      <c r="A105" s="13"/>
      <c r="B105" s="234"/>
      <c r="C105" s="235"/>
      <c r="D105" s="236" t="s">
        <v>192</v>
      </c>
      <c r="E105" s="237" t="s">
        <v>19</v>
      </c>
      <c r="F105" s="238" t="s">
        <v>752</v>
      </c>
      <c r="G105" s="235"/>
      <c r="H105" s="239">
        <v>6</v>
      </c>
      <c r="I105" s="240"/>
      <c r="J105" s="235"/>
      <c r="K105" s="235"/>
      <c r="L105" s="241"/>
      <c r="M105" s="242"/>
      <c r="N105" s="243"/>
      <c r="O105" s="243"/>
      <c r="P105" s="243"/>
      <c r="Q105" s="243"/>
      <c r="R105" s="243"/>
      <c r="S105" s="243"/>
      <c r="T105" s="24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5" t="s">
        <v>192</v>
      </c>
      <c r="AU105" s="245" t="s">
        <v>83</v>
      </c>
      <c r="AV105" s="13" t="s">
        <v>83</v>
      </c>
      <c r="AW105" s="13" t="s">
        <v>35</v>
      </c>
      <c r="AX105" s="13" t="s">
        <v>74</v>
      </c>
      <c r="AY105" s="245" t="s">
        <v>182</v>
      </c>
    </row>
    <row r="106" s="13" customFormat="1">
      <c r="A106" s="13"/>
      <c r="B106" s="234"/>
      <c r="C106" s="235"/>
      <c r="D106" s="236" t="s">
        <v>192</v>
      </c>
      <c r="E106" s="237" t="s">
        <v>19</v>
      </c>
      <c r="F106" s="238" t="s">
        <v>753</v>
      </c>
      <c r="G106" s="235"/>
      <c r="H106" s="239">
        <v>6</v>
      </c>
      <c r="I106" s="240"/>
      <c r="J106" s="235"/>
      <c r="K106" s="235"/>
      <c r="L106" s="241"/>
      <c r="M106" s="242"/>
      <c r="N106" s="243"/>
      <c r="O106" s="243"/>
      <c r="P106" s="243"/>
      <c r="Q106" s="243"/>
      <c r="R106" s="243"/>
      <c r="S106" s="243"/>
      <c r="T106" s="24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5" t="s">
        <v>192</v>
      </c>
      <c r="AU106" s="245" t="s">
        <v>83</v>
      </c>
      <c r="AV106" s="13" t="s">
        <v>83</v>
      </c>
      <c r="AW106" s="13" t="s">
        <v>35</v>
      </c>
      <c r="AX106" s="13" t="s">
        <v>74</v>
      </c>
      <c r="AY106" s="245" t="s">
        <v>182</v>
      </c>
    </row>
    <row r="107" s="13" customFormat="1">
      <c r="A107" s="13"/>
      <c r="B107" s="234"/>
      <c r="C107" s="235"/>
      <c r="D107" s="236" t="s">
        <v>192</v>
      </c>
      <c r="E107" s="237" t="s">
        <v>19</v>
      </c>
      <c r="F107" s="238" t="s">
        <v>754</v>
      </c>
      <c r="G107" s="235"/>
      <c r="H107" s="239">
        <v>6</v>
      </c>
      <c r="I107" s="240"/>
      <c r="J107" s="235"/>
      <c r="K107" s="235"/>
      <c r="L107" s="241"/>
      <c r="M107" s="242"/>
      <c r="N107" s="243"/>
      <c r="O107" s="243"/>
      <c r="P107" s="243"/>
      <c r="Q107" s="243"/>
      <c r="R107" s="243"/>
      <c r="S107" s="243"/>
      <c r="T107" s="24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5" t="s">
        <v>192</v>
      </c>
      <c r="AU107" s="245" t="s">
        <v>83</v>
      </c>
      <c r="AV107" s="13" t="s">
        <v>83</v>
      </c>
      <c r="AW107" s="13" t="s">
        <v>35</v>
      </c>
      <c r="AX107" s="13" t="s">
        <v>74</v>
      </c>
      <c r="AY107" s="245" t="s">
        <v>182</v>
      </c>
    </row>
    <row r="108" s="13" customFormat="1">
      <c r="A108" s="13"/>
      <c r="B108" s="234"/>
      <c r="C108" s="235"/>
      <c r="D108" s="236" t="s">
        <v>192</v>
      </c>
      <c r="E108" s="237" t="s">
        <v>19</v>
      </c>
      <c r="F108" s="238" t="s">
        <v>755</v>
      </c>
      <c r="G108" s="235"/>
      <c r="H108" s="239">
        <v>6</v>
      </c>
      <c r="I108" s="240"/>
      <c r="J108" s="235"/>
      <c r="K108" s="235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192</v>
      </c>
      <c r="AU108" s="245" t="s">
        <v>83</v>
      </c>
      <c r="AV108" s="13" t="s">
        <v>83</v>
      </c>
      <c r="AW108" s="13" t="s">
        <v>35</v>
      </c>
      <c r="AX108" s="13" t="s">
        <v>74</v>
      </c>
      <c r="AY108" s="245" t="s">
        <v>182</v>
      </c>
    </row>
    <row r="109" s="13" customFormat="1">
      <c r="A109" s="13"/>
      <c r="B109" s="234"/>
      <c r="C109" s="235"/>
      <c r="D109" s="236" t="s">
        <v>192</v>
      </c>
      <c r="E109" s="237" t="s">
        <v>19</v>
      </c>
      <c r="F109" s="238" t="s">
        <v>756</v>
      </c>
      <c r="G109" s="235"/>
      <c r="H109" s="239">
        <v>6</v>
      </c>
      <c r="I109" s="240"/>
      <c r="J109" s="235"/>
      <c r="K109" s="235"/>
      <c r="L109" s="241"/>
      <c r="M109" s="242"/>
      <c r="N109" s="243"/>
      <c r="O109" s="243"/>
      <c r="P109" s="243"/>
      <c r="Q109" s="243"/>
      <c r="R109" s="243"/>
      <c r="S109" s="243"/>
      <c r="T109" s="24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5" t="s">
        <v>192</v>
      </c>
      <c r="AU109" s="245" t="s">
        <v>83</v>
      </c>
      <c r="AV109" s="13" t="s">
        <v>83</v>
      </c>
      <c r="AW109" s="13" t="s">
        <v>35</v>
      </c>
      <c r="AX109" s="13" t="s">
        <v>74</v>
      </c>
      <c r="AY109" s="245" t="s">
        <v>182</v>
      </c>
    </row>
    <row r="110" s="13" customFormat="1">
      <c r="A110" s="13"/>
      <c r="B110" s="234"/>
      <c r="C110" s="235"/>
      <c r="D110" s="236" t="s">
        <v>192</v>
      </c>
      <c r="E110" s="237" t="s">
        <v>19</v>
      </c>
      <c r="F110" s="238" t="s">
        <v>757</v>
      </c>
      <c r="G110" s="235"/>
      <c r="H110" s="239">
        <v>6</v>
      </c>
      <c r="I110" s="240"/>
      <c r="J110" s="235"/>
      <c r="K110" s="235"/>
      <c r="L110" s="241"/>
      <c r="M110" s="242"/>
      <c r="N110" s="243"/>
      <c r="O110" s="243"/>
      <c r="P110" s="243"/>
      <c r="Q110" s="243"/>
      <c r="R110" s="243"/>
      <c r="S110" s="243"/>
      <c r="T110" s="24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5" t="s">
        <v>192</v>
      </c>
      <c r="AU110" s="245" t="s">
        <v>83</v>
      </c>
      <c r="AV110" s="13" t="s">
        <v>83</v>
      </c>
      <c r="AW110" s="13" t="s">
        <v>35</v>
      </c>
      <c r="AX110" s="13" t="s">
        <v>74</v>
      </c>
      <c r="AY110" s="245" t="s">
        <v>182</v>
      </c>
    </row>
    <row r="111" s="13" customFormat="1">
      <c r="A111" s="13"/>
      <c r="B111" s="234"/>
      <c r="C111" s="235"/>
      <c r="D111" s="236" t="s">
        <v>192</v>
      </c>
      <c r="E111" s="237" t="s">
        <v>19</v>
      </c>
      <c r="F111" s="238" t="s">
        <v>758</v>
      </c>
      <c r="G111" s="235"/>
      <c r="H111" s="239">
        <v>6</v>
      </c>
      <c r="I111" s="240"/>
      <c r="J111" s="235"/>
      <c r="K111" s="235"/>
      <c r="L111" s="241"/>
      <c r="M111" s="242"/>
      <c r="N111" s="243"/>
      <c r="O111" s="243"/>
      <c r="P111" s="243"/>
      <c r="Q111" s="243"/>
      <c r="R111" s="243"/>
      <c r="S111" s="243"/>
      <c r="T111" s="24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5" t="s">
        <v>192</v>
      </c>
      <c r="AU111" s="245" t="s">
        <v>83</v>
      </c>
      <c r="AV111" s="13" t="s">
        <v>83</v>
      </c>
      <c r="AW111" s="13" t="s">
        <v>35</v>
      </c>
      <c r="AX111" s="13" t="s">
        <v>74</v>
      </c>
      <c r="AY111" s="245" t="s">
        <v>182</v>
      </c>
    </row>
    <row r="112" s="13" customFormat="1">
      <c r="A112" s="13"/>
      <c r="B112" s="234"/>
      <c r="C112" s="235"/>
      <c r="D112" s="236" t="s">
        <v>192</v>
      </c>
      <c r="E112" s="237" t="s">
        <v>19</v>
      </c>
      <c r="F112" s="238" t="s">
        <v>759</v>
      </c>
      <c r="G112" s="235"/>
      <c r="H112" s="239">
        <v>6</v>
      </c>
      <c r="I112" s="240"/>
      <c r="J112" s="235"/>
      <c r="K112" s="235"/>
      <c r="L112" s="241"/>
      <c r="M112" s="242"/>
      <c r="N112" s="243"/>
      <c r="O112" s="243"/>
      <c r="P112" s="243"/>
      <c r="Q112" s="243"/>
      <c r="R112" s="243"/>
      <c r="S112" s="243"/>
      <c r="T112" s="24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5" t="s">
        <v>192</v>
      </c>
      <c r="AU112" s="245" t="s">
        <v>83</v>
      </c>
      <c r="AV112" s="13" t="s">
        <v>83</v>
      </c>
      <c r="AW112" s="13" t="s">
        <v>35</v>
      </c>
      <c r="AX112" s="13" t="s">
        <v>74</v>
      </c>
      <c r="AY112" s="245" t="s">
        <v>182</v>
      </c>
    </row>
    <row r="113" s="13" customFormat="1">
      <c r="A113" s="13"/>
      <c r="B113" s="234"/>
      <c r="C113" s="235"/>
      <c r="D113" s="236" t="s">
        <v>192</v>
      </c>
      <c r="E113" s="237" t="s">
        <v>19</v>
      </c>
      <c r="F113" s="238" t="s">
        <v>760</v>
      </c>
      <c r="G113" s="235"/>
      <c r="H113" s="239">
        <v>6</v>
      </c>
      <c r="I113" s="240"/>
      <c r="J113" s="235"/>
      <c r="K113" s="235"/>
      <c r="L113" s="241"/>
      <c r="M113" s="242"/>
      <c r="N113" s="243"/>
      <c r="O113" s="243"/>
      <c r="P113" s="243"/>
      <c r="Q113" s="243"/>
      <c r="R113" s="243"/>
      <c r="S113" s="243"/>
      <c r="T113" s="24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5" t="s">
        <v>192</v>
      </c>
      <c r="AU113" s="245" t="s">
        <v>83</v>
      </c>
      <c r="AV113" s="13" t="s">
        <v>83</v>
      </c>
      <c r="AW113" s="13" t="s">
        <v>35</v>
      </c>
      <c r="AX113" s="13" t="s">
        <v>74</v>
      </c>
      <c r="AY113" s="245" t="s">
        <v>182</v>
      </c>
    </row>
    <row r="114" s="14" customFormat="1">
      <c r="A114" s="14"/>
      <c r="B114" s="246"/>
      <c r="C114" s="247"/>
      <c r="D114" s="236" t="s">
        <v>192</v>
      </c>
      <c r="E114" s="248" t="s">
        <v>19</v>
      </c>
      <c r="F114" s="249" t="s">
        <v>197</v>
      </c>
      <c r="G114" s="247"/>
      <c r="H114" s="250">
        <v>108</v>
      </c>
      <c r="I114" s="251"/>
      <c r="J114" s="247"/>
      <c r="K114" s="247"/>
      <c r="L114" s="252"/>
      <c r="M114" s="253"/>
      <c r="N114" s="254"/>
      <c r="O114" s="254"/>
      <c r="P114" s="254"/>
      <c r="Q114" s="254"/>
      <c r="R114" s="254"/>
      <c r="S114" s="254"/>
      <c r="T114" s="25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6" t="s">
        <v>192</v>
      </c>
      <c r="AU114" s="256" t="s">
        <v>83</v>
      </c>
      <c r="AV114" s="14" t="s">
        <v>188</v>
      </c>
      <c r="AW114" s="14" t="s">
        <v>35</v>
      </c>
      <c r="AX114" s="14" t="s">
        <v>81</v>
      </c>
      <c r="AY114" s="256" t="s">
        <v>182</v>
      </c>
    </row>
    <row r="115" s="2" customFormat="1" ht="24.15" customHeight="1">
      <c r="A115" s="41"/>
      <c r="B115" s="42"/>
      <c r="C115" s="216" t="s">
        <v>83</v>
      </c>
      <c r="D115" s="216" t="s">
        <v>184</v>
      </c>
      <c r="E115" s="217" t="s">
        <v>500</v>
      </c>
      <c r="F115" s="218" t="s">
        <v>501</v>
      </c>
      <c r="G115" s="219" t="s">
        <v>214</v>
      </c>
      <c r="H115" s="220">
        <v>8.25</v>
      </c>
      <c r="I115" s="221"/>
      <c r="J115" s="222">
        <f>ROUND(I115*H115,2)</f>
        <v>0</v>
      </c>
      <c r="K115" s="218" t="s">
        <v>187</v>
      </c>
      <c r="L115" s="47"/>
      <c r="M115" s="223" t="s">
        <v>19</v>
      </c>
      <c r="N115" s="224" t="s">
        <v>45</v>
      </c>
      <c r="O115" s="87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7" t="s">
        <v>188</v>
      </c>
      <c r="AT115" s="227" t="s">
        <v>184</v>
      </c>
      <c r="AU115" s="227" t="s">
        <v>83</v>
      </c>
      <c r="AY115" s="20" t="s">
        <v>182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81</v>
      </c>
      <c r="BK115" s="228">
        <f>ROUND(I115*H115,2)</f>
        <v>0</v>
      </c>
      <c r="BL115" s="20" t="s">
        <v>188</v>
      </c>
      <c r="BM115" s="227" t="s">
        <v>761</v>
      </c>
    </row>
    <row r="116" s="2" customFormat="1">
      <c r="A116" s="41"/>
      <c r="B116" s="42"/>
      <c r="C116" s="43"/>
      <c r="D116" s="229" t="s">
        <v>190</v>
      </c>
      <c r="E116" s="43"/>
      <c r="F116" s="230" t="s">
        <v>503</v>
      </c>
      <c r="G116" s="43"/>
      <c r="H116" s="43"/>
      <c r="I116" s="231"/>
      <c r="J116" s="43"/>
      <c r="K116" s="43"/>
      <c r="L116" s="47"/>
      <c r="M116" s="232"/>
      <c r="N116" s="233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190</v>
      </c>
      <c r="AU116" s="20" t="s">
        <v>83</v>
      </c>
    </row>
    <row r="117" s="13" customFormat="1">
      <c r="A117" s="13"/>
      <c r="B117" s="234"/>
      <c r="C117" s="235"/>
      <c r="D117" s="236" t="s">
        <v>192</v>
      </c>
      <c r="E117" s="237" t="s">
        <v>19</v>
      </c>
      <c r="F117" s="238" t="s">
        <v>488</v>
      </c>
      <c r="G117" s="235"/>
      <c r="H117" s="239">
        <v>8.25</v>
      </c>
      <c r="I117" s="240"/>
      <c r="J117" s="235"/>
      <c r="K117" s="235"/>
      <c r="L117" s="241"/>
      <c r="M117" s="242"/>
      <c r="N117" s="243"/>
      <c r="O117" s="243"/>
      <c r="P117" s="243"/>
      <c r="Q117" s="243"/>
      <c r="R117" s="243"/>
      <c r="S117" s="243"/>
      <c r="T117" s="24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5" t="s">
        <v>192</v>
      </c>
      <c r="AU117" s="245" t="s">
        <v>83</v>
      </c>
      <c r="AV117" s="13" t="s">
        <v>83</v>
      </c>
      <c r="AW117" s="13" t="s">
        <v>35</v>
      </c>
      <c r="AX117" s="13" t="s">
        <v>74</v>
      </c>
      <c r="AY117" s="245" t="s">
        <v>182</v>
      </c>
    </row>
    <row r="118" s="14" customFormat="1">
      <c r="A118" s="14"/>
      <c r="B118" s="246"/>
      <c r="C118" s="247"/>
      <c r="D118" s="236" t="s">
        <v>192</v>
      </c>
      <c r="E118" s="248" t="s">
        <v>734</v>
      </c>
      <c r="F118" s="249" t="s">
        <v>197</v>
      </c>
      <c r="G118" s="247"/>
      <c r="H118" s="250">
        <v>8.25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6" t="s">
        <v>192</v>
      </c>
      <c r="AU118" s="256" t="s">
        <v>83</v>
      </c>
      <c r="AV118" s="14" t="s">
        <v>188</v>
      </c>
      <c r="AW118" s="14" t="s">
        <v>35</v>
      </c>
      <c r="AX118" s="14" t="s">
        <v>81</v>
      </c>
      <c r="AY118" s="256" t="s">
        <v>182</v>
      </c>
    </row>
    <row r="119" s="2" customFormat="1" ht="44.25" customHeight="1">
      <c r="A119" s="41"/>
      <c r="B119" s="42"/>
      <c r="C119" s="216" t="s">
        <v>203</v>
      </c>
      <c r="D119" s="216" t="s">
        <v>184</v>
      </c>
      <c r="E119" s="217" t="s">
        <v>762</v>
      </c>
      <c r="F119" s="218" t="s">
        <v>763</v>
      </c>
      <c r="G119" s="219" t="s">
        <v>214</v>
      </c>
      <c r="H119" s="220">
        <v>66</v>
      </c>
      <c r="I119" s="221"/>
      <c r="J119" s="222">
        <f>ROUND(I119*H119,2)</f>
        <v>0</v>
      </c>
      <c r="K119" s="218" t="s">
        <v>187</v>
      </c>
      <c r="L119" s="47"/>
      <c r="M119" s="223" t="s">
        <v>19</v>
      </c>
      <c r="N119" s="224" t="s">
        <v>45</v>
      </c>
      <c r="O119" s="87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7" t="s">
        <v>188</v>
      </c>
      <c r="AT119" s="227" t="s">
        <v>184</v>
      </c>
      <c r="AU119" s="227" t="s">
        <v>83</v>
      </c>
      <c r="AY119" s="20" t="s">
        <v>182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20" t="s">
        <v>81</v>
      </c>
      <c r="BK119" s="228">
        <f>ROUND(I119*H119,2)</f>
        <v>0</v>
      </c>
      <c r="BL119" s="20" t="s">
        <v>188</v>
      </c>
      <c r="BM119" s="227" t="s">
        <v>764</v>
      </c>
    </row>
    <row r="120" s="2" customFormat="1">
      <c r="A120" s="41"/>
      <c r="B120" s="42"/>
      <c r="C120" s="43"/>
      <c r="D120" s="229" t="s">
        <v>190</v>
      </c>
      <c r="E120" s="43"/>
      <c r="F120" s="230" t="s">
        <v>765</v>
      </c>
      <c r="G120" s="43"/>
      <c r="H120" s="43"/>
      <c r="I120" s="231"/>
      <c r="J120" s="43"/>
      <c r="K120" s="43"/>
      <c r="L120" s="47"/>
      <c r="M120" s="232"/>
      <c r="N120" s="233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190</v>
      </c>
      <c r="AU120" s="20" t="s">
        <v>83</v>
      </c>
    </row>
    <row r="121" s="13" customFormat="1">
      <c r="A121" s="13"/>
      <c r="B121" s="234"/>
      <c r="C121" s="235"/>
      <c r="D121" s="236" t="s">
        <v>192</v>
      </c>
      <c r="E121" s="237" t="s">
        <v>19</v>
      </c>
      <c r="F121" s="238" t="s">
        <v>766</v>
      </c>
      <c r="G121" s="235"/>
      <c r="H121" s="239">
        <v>8</v>
      </c>
      <c r="I121" s="240"/>
      <c r="J121" s="235"/>
      <c r="K121" s="235"/>
      <c r="L121" s="241"/>
      <c r="M121" s="242"/>
      <c r="N121" s="243"/>
      <c r="O121" s="243"/>
      <c r="P121" s="243"/>
      <c r="Q121" s="243"/>
      <c r="R121" s="243"/>
      <c r="S121" s="243"/>
      <c r="T121" s="24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5" t="s">
        <v>192</v>
      </c>
      <c r="AU121" s="245" t="s">
        <v>83</v>
      </c>
      <c r="AV121" s="13" t="s">
        <v>83</v>
      </c>
      <c r="AW121" s="13" t="s">
        <v>35</v>
      </c>
      <c r="AX121" s="13" t="s">
        <v>74</v>
      </c>
      <c r="AY121" s="245" t="s">
        <v>182</v>
      </c>
    </row>
    <row r="122" s="13" customFormat="1">
      <c r="A122" s="13"/>
      <c r="B122" s="234"/>
      <c r="C122" s="235"/>
      <c r="D122" s="236" t="s">
        <v>192</v>
      </c>
      <c r="E122" s="237" t="s">
        <v>19</v>
      </c>
      <c r="F122" s="238" t="s">
        <v>767</v>
      </c>
      <c r="G122" s="235"/>
      <c r="H122" s="239">
        <v>6</v>
      </c>
      <c r="I122" s="240"/>
      <c r="J122" s="235"/>
      <c r="K122" s="235"/>
      <c r="L122" s="241"/>
      <c r="M122" s="242"/>
      <c r="N122" s="243"/>
      <c r="O122" s="243"/>
      <c r="P122" s="243"/>
      <c r="Q122" s="243"/>
      <c r="R122" s="243"/>
      <c r="S122" s="243"/>
      <c r="T122" s="24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5" t="s">
        <v>192</v>
      </c>
      <c r="AU122" s="245" t="s">
        <v>83</v>
      </c>
      <c r="AV122" s="13" t="s">
        <v>83</v>
      </c>
      <c r="AW122" s="13" t="s">
        <v>35</v>
      </c>
      <c r="AX122" s="13" t="s">
        <v>74</v>
      </c>
      <c r="AY122" s="245" t="s">
        <v>182</v>
      </c>
    </row>
    <row r="123" s="13" customFormat="1">
      <c r="A123" s="13"/>
      <c r="B123" s="234"/>
      <c r="C123" s="235"/>
      <c r="D123" s="236" t="s">
        <v>192</v>
      </c>
      <c r="E123" s="237" t="s">
        <v>19</v>
      </c>
      <c r="F123" s="238" t="s">
        <v>768</v>
      </c>
      <c r="G123" s="235"/>
      <c r="H123" s="239">
        <v>4</v>
      </c>
      <c r="I123" s="240"/>
      <c r="J123" s="235"/>
      <c r="K123" s="235"/>
      <c r="L123" s="241"/>
      <c r="M123" s="242"/>
      <c r="N123" s="243"/>
      <c r="O123" s="243"/>
      <c r="P123" s="243"/>
      <c r="Q123" s="243"/>
      <c r="R123" s="243"/>
      <c r="S123" s="243"/>
      <c r="T123" s="24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5" t="s">
        <v>192</v>
      </c>
      <c r="AU123" s="245" t="s">
        <v>83</v>
      </c>
      <c r="AV123" s="13" t="s">
        <v>83</v>
      </c>
      <c r="AW123" s="13" t="s">
        <v>35</v>
      </c>
      <c r="AX123" s="13" t="s">
        <v>74</v>
      </c>
      <c r="AY123" s="245" t="s">
        <v>182</v>
      </c>
    </row>
    <row r="124" s="13" customFormat="1">
      <c r="A124" s="13"/>
      <c r="B124" s="234"/>
      <c r="C124" s="235"/>
      <c r="D124" s="236" t="s">
        <v>192</v>
      </c>
      <c r="E124" s="237" t="s">
        <v>19</v>
      </c>
      <c r="F124" s="238" t="s">
        <v>769</v>
      </c>
      <c r="G124" s="235"/>
      <c r="H124" s="239">
        <v>8</v>
      </c>
      <c r="I124" s="240"/>
      <c r="J124" s="235"/>
      <c r="K124" s="235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192</v>
      </c>
      <c r="AU124" s="245" t="s">
        <v>83</v>
      </c>
      <c r="AV124" s="13" t="s">
        <v>83</v>
      </c>
      <c r="AW124" s="13" t="s">
        <v>35</v>
      </c>
      <c r="AX124" s="13" t="s">
        <v>74</v>
      </c>
      <c r="AY124" s="245" t="s">
        <v>182</v>
      </c>
    </row>
    <row r="125" s="13" customFormat="1">
      <c r="A125" s="13"/>
      <c r="B125" s="234"/>
      <c r="C125" s="235"/>
      <c r="D125" s="236" t="s">
        <v>192</v>
      </c>
      <c r="E125" s="237" t="s">
        <v>19</v>
      </c>
      <c r="F125" s="238" t="s">
        <v>770</v>
      </c>
      <c r="G125" s="235"/>
      <c r="H125" s="239">
        <v>6</v>
      </c>
      <c r="I125" s="240"/>
      <c r="J125" s="235"/>
      <c r="K125" s="235"/>
      <c r="L125" s="241"/>
      <c r="M125" s="242"/>
      <c r="N125" s="243"/>
      <c r="O125" s="243"/>
      <c r="P125" s="243"/>
      <c r="Q125" s="243"/>
      <c r="R125" s="243"/>
      <c r="S125" s="243"/>
      <c r="T125" s="24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5" t="s">
        <v>192</v>
      </c>
      <c r="AU125" s="245" t="s">
        <v>83</v>
      </c>
      <c r="AV125" s="13" t="s">
        <v>83</v>
      </c>
      <c r="AW125" s="13" t="s">
        <v>35</v>
      </c>
      <c r="AX125" s="13" t="s">
        <v>74</v>
      </c>
      <c r="AY125" s="245" t="s">
        <v>182</v>
      </c>
    </row>
    <row r="126" s="13" customFormat="1">
      <c r="A126" s="13"/>
      <c r="B126" s="234"/>
      <c r="C126" s="235"/>
      <c r="D126" s="236" t="s">
        <v>192</v>
      </c>
      <c r="E126" s="237" t="s">
        <v>19</v>
      </c>
      <c r="F126" s="238" t="s">
        <v>771</v>
      </c>
      <c r="G126" s="235"/>
      <c r="H126" s="239">
        <v>4</v>
      </c>
      <c r="I126" s="240"/>
      <c r="J126" s="235"/>
      <c r="K126" s="235"/>
      <c r="L126" s="241"/>
      <c r="M126" s="242"/>
      <c r="N126" s="243"/>
      <c r="O126" s="243"/>
      <c r="P126" s="243"/>
      <c r="Q126" s="243"/>
      <c r="R126" s="243"/>
      <c r="S126" s="243"/>
      <c r="T126" s="24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5" t="s">
        <v>192</v>
      </c>
      <c r="AU126" s="245" t="s">
        <v>83</v>
      </c>
      <c r="AV126" s="13" t="s">
        <v>83</v>
      </c>
      <c r="AW126" s="13" t="s">
        <v>35</v>
      </c>
      <c r="AX126" s="13" t="s">
        <v>74</v>
      </c>
      <c r="AY126" s="245" t="s">
        <v>182</v>
      </c>
    </row>
    <row r="127" s="13" customFormat="1">
      <c r="A127" s="13"/>
      <c r="B127" s="234"/>
      <c r="C127" s="235"/>
      <c r="D127" s="236" t="s">
        <v>192</v>
      </c>
      <c r="E127" s="237" t="s">
        <v>19</v>
      </c>
      <c r="F127" s="238" t="s">
        <v>772</v>
      </c>
      <c r="G127" s="235"/>
      <c r="H127" s="239">
        <v>6</v>
      </c>
      <c r="I127" s="240"/>
      <c r="J127" s="235"/>
      <c r="K127" s="235"/>
      <c r="L127" s="241"/>
      <c r="M127" s="242"/>
      <c r="N127" s="243"/>
      <c r="O127" s="243"/>
      <c r="P127" s="243"/>
      <c r="Q127" s="243"/>
      <c r="R127" s="243"/>
      <c r="S127" s="243"/>
      <c r="T127" s="24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5" t="s">
        <v>192</v>
      </c>
      <c r="AU127" s="245" t="s">
        <v>83</v>
      </c>
      <c r="AV127" s="13" t="s">
        <v>83</v>
      </c>
      <c r="AW127" s="13" t="s">
        <v>35</v>
      </c>
      <c r="AX127" s="13" t="s">
        <v>74</v>
      </c>
      <c r="AY127" s="245" t="s">
        <v>182</v>
      </c>
    </row>
    <row r="128" s="13" customFormat="1">
      <c r="A128" s="13"/>
      <c r="B128" s="234"/>
      <c r="C128" s="235"/>
      <c r="D128" s="236" t="s">
        <v>192</v>
      </c>
      <c r="E128" s="237" t="s">
        <v>19</v>
      </c>
      <c r="F128" s="238" t="s">
        <v>773</v>
      </c>
      <c r="G128" s="235"/>
      <c r="H128" s="239">
        <v>4</v>
      </c>
      <c r="I128" s="240"/>
      <c r="J128" s="235"/>
      <c r="K128" s="235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192</v>
      </c>
      <c r="AU128" s="245" t="s">
        <v>83</v>
      </c>
      <c r="AV128" s="13" t="s">
        <v>83</v>
      </c>
      <c r="AW128" s="13" t="s">
        <v>35</v>
      </c>
      <c r="AX128" s="13" t="s">
        <v>74</v>
      </c>
      <c r="AY128" s="245" t="s">
        <v>182</v>
      </c>
    </row>
    <row r="129" s="13" customFormat="1">
      <c r="A129" s="13"/>
      <c r="B129" s="234"/>
      <c r="C129" s="235"/>
      <c r="D129" s="236" t="s">
        <v>192</v>
      </c>
      <c r="E129" s="237" t="s">
        <v>19</v>
      </c>
      <c r="F129" s="238" t="s">
        <v>774</v>
      </c>
      <c r="G129" s="235"/>
      <c r="H129" s="239">
        <v>4</v>
      </c>
      <c r="I129" s="240"/>
      <c r="J129" s="235"/>
      <c r="K129" s="235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192</v>
      </c>
      <c r="AU129" s="245" t="s">
        <v>83</v>
      </c>
      <c r="AV129" s="13" t="s">
        <v>83</v>
      </c>
      <c r="AW129" s="13" t="s">
        <v>35</v>
      </c>
      <c r="AX129" s="13" t="s">
        <v>74</v>
      </c>
      <c r="AY129" s="245" t="s">
        <v>182</v>
      </c>
    </row>
    <row r="130" s="13" customFormat="1">
      <c r="A130" s="13"/>
      <c r="B130" s="234"/>
      <c r="C130" s="235"/>
      <c r="D130" s="236" t="s">
        <v>192</v>
      </c>
      <c r="E130" s="237" t="s">
        <v>19</v>
      </c>
      <c r="F130" s="238" t="s">
        <v>775</v>
      </c>
      <c r="G130" s="235"/>
      <c r="H130" s="239">
        <v>4</v>
      </c>
      <c r="I130" s="240"/>
      <c r="J130" s="235"/>
      <c r="K130" s="235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192</v>
      </c>
      <c r="AU130" s="245" t="s">
        <v>83</v>
      </c>
      <c r="AV130" s="13" t="s">
        <v>83</v>
      </c>
      <c r="AW130" s="13" t="s">
        <v>35</v>
      </c>
      <c r="AX130" s="13" t="s">
        <v>74</v>
      </c>
      <c r="AY130" s="245" t="s">
        <v>182</v>
      </c>
    </row>
    <row r="131" s="13" customFormat="1">
      <c r="A131" s="13"/>
      <c r="B131" s="234"/>
      <c r="C131" s="235"/>
      <c r="D131" s="236" t="s">
        <v>192</v>
      </c>
      <c r="E131" s="237" t="s">
        <v>19</v>
      </c>
      <c r="F131" s="238" t="s">
        <v>776</v>
      </c>
      <c r="G131" s="235"/>
      <c r="H131" s="239">
        <v>4</v>
      </c>
      <c r="I131" s="240"/>
      <c r="J131" s="235"/>
      <c r="K131" s="235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192</v>
      </c>
      <c r="AU131" s="245" t="s">
        <v>83</v>
      </c>
      <c r="AV131" s="13" t="s">
        <v>83</v>
      </c>
      <c r="AW131" s="13" t="s">
        <v>35</v>
      </c>
      <c r="AX131" s="13" t="s">
        <v>74</v>
      </c>
      <c r="AY131" s="245" t="s">
        <v>182</v>
      </c>
    </row>
    <row r="132" s="13" customFormat="1">
      <c r="A132" s="13"/>
      <c r="B132" s="234"/>
      <c r="C132" s="235"/>
      <c r="D132" s="236" t="s">
        <v>192</v>
      </c>
      <c r="E132" s="237" t="s">
        <v>19</v>
      </c>
      <c r="F132" s="238" t="s">
        <v>777</v>
      </c>
      <c r="G132" s="235"/>
      <c r="H132" s="239">
        <v>4</v>
      </c>
      <c r="I132" s="240"/>
      <c r="J132" s="235"/>
      <c r="K132" s="235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192</v>
      </c>
      <c r="AU132" s="245" t="s">
        <v>83</v>
      </c>
      <c r="AV132" s="13" t="s">
        <v>83</v>
      </c>
      <c r="AW132" s="13" t="s">
        <v>35</v>
      </c>
      <c r="AX132" s="13" t="s">
        <v>74</v>
      </c>
      <c r="AY132" s="245" t="s">
        <v>182</v>
      </c>
    </row>
    <row r="133" s="13" customFormat="1">
      <c r="A133" s="13"/>
      <c r="B133" s="234"/>
      <c r="C133" s="235"/>
      <c r="D133" s="236" t="s">
        <v>192</v>
      </c>
      <c r="E133" s="237" t="s">
        <v>19</v>
      </c>
      <c r="F133" s="238" t="s">
        <v>778</v>
      </c>
      <c r="G133" s="235"/>
      <c r="H133" s="239">
        <v>4</v>
      </c>
      <c r="I133" s="240"/>
      <c r="J133" s="235"/>
      <c r="K133" s="235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192</v>
      </c>
      <c r="AU133" s="245" t="s">
        <v>83</v>
      </c>
      <c r="AV133" s="13" t="s">
        <v>83</v>
      </c>
      <c r="AW133" s="13" t="s">
        <v>35</v>
      </c>
      <c r="AX133" s="13" t="s">
        <v>74</v>
      </c>
      <c r="AY133" s="245" t="s">
        <v>182</v>
      </c>
    </row>
    <row r="134" s="14" customFormat="1">
      <c r="A134" s="14"/>
      <c r="B134" s="246"/>
      <c r="C134" s="247"/>
      <c r="D134" s="236" t="s">
        <v>192</v>
      </c>
      <c r="E134" s="248" t="s">
        <v>736</v>
      </c>
      <c r="F134" s="249" t="s">
        <v>197</v>
      </c>
      <c r="G134" s="247"/>
      <c r="H134" s="250">
        <v>66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6" t="s">
        <v>192</v>
      </c>
      <c r="AU134" s="256" t="s">
        <v>83</v>
      </c>
      <c r="AV134" s="14" t="s">
        <v>188</v>
      </c>
      <c r="AW134" s="14" t="s">
        <v>35</v>
      </c>
      <c r="AX134" s="14" t="s">
        <v>81</v>
      </c>
      <c r="AY134" s="256" t="s">
        <v>182</v>
      </c>
    </row>
    <row r="135" s="2" customFormat="1" ht="62.7" customHeight="1">
      <c r="A135" s="41"/>
      <c r="B135" s="42"/>
      <c r="C135" s="216" t="s">
        <v>188</v>
      </c>
      <c r="D135" s="216" t="s">
        <v>184</v>
      </c>
      <c r="E135" s="217" t="s">
        <v>228</v>
      </c>
      <c r="F135" s="218" t="s">
        <v>229</v>
      </c>
      <c r="G135" s="219" t="s">
        <v>214</v>
      </c>
      <c r="H135" s="220">
        <v>74.25</v>
      </c>
      <c r="I135" s="221"/>
      <c r="J135" s="222">
        <f>ROUND(I135*H135,2)</f>
        <v>0</v>
      </c>
      <c r="K135" s="218" t="s">
        <v>187</v>
      </c>
      <c r="L135" s="47"/>
      <c r="M135" s="223" t="s">
        <v>19</v>
      </c>
      <c r="N135" s="224" t="s">
        <v>45</v>
      </c>
      <c r="O135" s="87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7" t="s">
        <v>188</v>
      </c>
      <c r="AT135" s="227" t="s">
        <v>184</v>
      </c>
      <c r="AU135" s="227" t="s">
        <v>83</v>
      </c>
      <c r="AY135" s="20" t="s">
        <v>182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20" t="s">
        <v>81</v>
      </c>
      <c r="BK135" s="228">
        <f>ROUND(I135*H135,2)</f>
        <v>0</v>
      </c>
      <c r="BL135" s="20" t="s">
        <v>188</v>
      </c>
      <c r="BM135" s="227" t="s">
        <v>779</v>
      </c>
    </row>
    <row r="136" s="2" customFormat="1">
      <c r="A136" s="41"/>
      <c r="B136" s="42"/>
      <c r="C136" s="43"/>
      <c r="D136" s="229" t="s">
        <v>190</v>
      </c>
      <c r="E136" s="43"/>
      <c r="F136" s="230" t="s">
        <v>231</v>
      </c>
      <c r="G136" s="43"/>
      <c r="H136" s="43"/>
      <c r="I136" s="231"/>
      <c r="J136" s="43"/>
      <c r="K136" s="43"/>
      <c r="L136" s="47"/>
      <c r="M136" s="232"/>
      <c r="N136" s="233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190</v>
      </c>
      <c r="AU136" s="20" t="s">
        <v>83</v>
      </c>
    </row>
    <row r="137" s="13" customFormat="1">
      <c r="A137" s="13"/>
      <c r="B137" s="234"/>
      <c r="C137" s="235"/>
      <c r="D137" s="236" t="s">
        <v>192</v>
      </c>
      <c r="E137" s="237" t="s">
        <v>19</v>
      </c>
      <c r="F137" s="238" t="s">
        <v>734</v>
      </c>
      <c r="G137" s="235"/>
      <c r="H137" s="239">
        <v>8.25</v>
      </c>
      <c r="I137" s="240"/>
      <c r="J137" s="235"/>
      <c r="K137" s="235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192</v>
      </c>
      <c r="AU137" s="245" t="s">
        <v>83</v>
      </c>
      <c r="AV137" s="13" t="s">
        <v>83</v>
      </c>
      <c r="AW137" s="13" t="s">
        <v>35</v>
      </c>
      <c r="AX137" s="13" t="s">
        <v>74</v>
      </c>
      <c r="AY137" s="245" t="s">
        <v>182</v>
      </c>
    </row>
    <row r="138" s="13" customFormat="1">
      <c r="A138" s="13"/>
      <c r="B138" s="234"/>
      <c r="C138" s="235"/>
      <c r="D138" s="236" t="s">
        <v>192</v>
      </c>
      <c r="E138" s="237" t="s">
        <v>19</v>
      </c>
      <c r="F138" s="238" t="s">
        <v>736</v>
      </c>
      <c r="G138" s="235"/>
      <c r="H138" s="239">
        <v>66</v>
      </c>
      <c r="I138" s="240"/>
      <c r="J138" s="235"/>
      <c r="K138" s="235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192</v>
      </c>
      <c r="AU138" s="245" t="s">
        <v>83</v>
      </c>
      <c r="AV138" s="13" t="s">
        <v>83</v>
      </c>
      <c r="AW138" s="13" t="s">
        <v>35</v>
      </c>
      <c r="AX138" s="13" t="s">
        <v>74</v>
      </c>
      <c r="AY138" s="245" t="s">
        <v>182</v>
      </c>
    </row>
    <row r="139" s="14" customFormat="1">
      <c r="A139" s="14"/>
      <c r="B139" s="246"/>
      <c r="C139" s="247"/>
      <c r="D139" s="236" t="s">
        <v>192</v>
      </c>
      <c r="E139" s="248" t="s">
        <v>19</v>
      </c>
      <c r="F139" s="249" t="s">
        <v>197</v>
      </c>
      <c r="G139" s="247"/>
      <c r="H139" s="250">
        <v>74.25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192</v>
      </c>
      <c r="AU139" s="256" t="s">
        <v>83</v>
      </c>
      <c r="AV139" s="14" t="s">
        <v>188</v>
      </c>
      <c r="AW139" s="14" t="s">
        <v>35</v>
      </c>
      <c r="AX139" s="14" t="s">
        <v>81</v>
      </c>
      <c r="AY139" s="256" t="s">
        <v>182</v>
      </c>
    </row>
    <row r="140" s="2" customFormat="1" ht="37.8" customHeight="1">
      <c r="A140" s="41"/>
      <c r="B140" s="42"/>
      <c r="C140" s="216" t="s">
        <v>150</v>
      </c>
      <c r="D140" s="216" t="s">
        <v>184</v>
      </c>
      <c r="E140" s="217" t="s">
        <v>528</v>
      </c>
      <c r="F140" s="218" t="s">
        <v>529</v>
      </c>
      <c r="G140" s="219" t="s">
        <v>214</v>
      </c>
      <c r="H140" s="220">
        <v>74.25</v>
      </c>
      <c r="I140" s="221"/>
      <c r="J140" s="222">
        <f>ROUND(I140*H140,2)</f>
        <v>0</v>
      </c>
      <c r="K140" s="218" t="s">
        <v>187</v>
      </c>
      <c r="L140" s="47"/>
      <c r="M140" s="223" t="s">
        <v>19</v>
      </c>
      <c r="N140" s="224" t="s">
        <v>45</v>
      </c>
      <c r="O140" s="87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7" t="s">
        <v>188</v>
      </c>
      <c r="AT140" s="227" t="s">
        <v>184</v>
      </c>
      <c r="AU140" s="227" t="s">
        <v>83</v>
      </c>
      <c r="AY140" s="20" t="s">
        <v>182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20" t="s">
        <v>81</v>
      </c>
      <c r="BK140" s="228">
        <f>ROUND(I140*H140,2)</f>
        <v>0</v>
      </c>
      <c r="BL140" s="20" t="s">
        <v>188</v>
      </c>
      <c r="BM140" s="227" t="s">
        <v>780</v>
      </c>
    </row>
    <row r="141" s="2" customFormat="1">
      <c r="A141" s="41"/>
      <c r="B141" s="42"/>
      <c r="C141" s="43"/>
      <c r="D141" s="229" t="s">
        <v>190</v>
      </c>
      <c r="E141" s="43"/>
      <c r="F141" s="230" t="s">
        <v>531</v>
      </c>
      <c r="G141" s="43"/>
      <c r="H141" s="43"/>
      <c r="I141" s="231"/>
      <c r="J141" s="43"/>
      <c r="K141" s="43"/>
      <c r="L141" s="47"/>
      <c r="M141" s="232"/>
      <c r="N141" s="233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190</v>
      </c>
      <c r="AU141" s="20" t="s">
        <v>83</v>
      </c>
    </row>
    <row r="142" s="13" customFormat="1">
      <c r="A142" s="13"/>
      <c r="B142" s="234"/>
      <c r="C142" s="235"/>
      <c r="D142" s="236" t="s">
        <v>192</v>
      </c>
      <c r="E142" s="237" t="s">
        <v>19</v>
      </c>
      <c r="F142" s="238" t="s">
        <v>734</v>
      </c>
      <c r="G142" s="235"/>
      <c r="H142" s="239">
        <v>8.25</v>
      </c>
      <c r="I142" s="240"/>
      <c r="J142" s="235"/>
      <c r="K142" s="235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192</v>
      </c>
      <c r="AU142" s="245" t="s">
        <v>83</v>
      </c>
      <c r="AV142" s="13" t="s">
        <v>83</v>
      </c>
      <c r="AW142" s="13" t="s">
        <v>35</v>
      </c>
      <c r="AX142" s="13" t="s">
        <v>74</v>
      </c>
      <c r="AY142" s="245" t="s">
        <v>182</v>
      </c>
    </row>
    <row r="143" s="13" customFormat="1">
      <c r="A143" s="13"/>
      <c r="B143" s="234"/>
      <c r="C143" s="235"/>
      <c r="D143" s="236" t="s">
        <v>192</v>
      </c>
      <c r="E143" s="237" t="s">
        <v>19</v>
      </c>
      <c r="F143" s="238" t="s">
        <v>736</v>
      </c>
      <c r="G143" s="235"/>
      <c r="H143" s="239">
        <v>66</v>
      </c>
      <c r="I143" s="240"/>
      <c r="J143" s="235"/>
      <c r="K143" s="235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192</v>
      </c>
      <c r="AU143" s="245" t="s">
        <v>83</v>
      </c>
      <c r="AV143" s="13" t="s">
        <v>83</v>
      </c>
      <c r="AW143" s="13" t="s">
        <v>35</v>
      </c>
      <c r="AX143" s="13" t="s">
        <v>74</v>
      </c>
      <c r="AY143" s="245" t="s">
        <v>182</v>
      </c>
    </row>
    <row r="144" s="14" customFormat="1">
      <c r="A144" s="14"/>
      <c r="B144" s="246"/>
      <c r="C144" s="247"/>
      <c r="D144" s="236" t="s">
        <v>192</v>
      </c>
      <c r="E144" s="248" t="s">
        <v>19</v>
      </c>
      <c r="F144" s="249" t="s">
        <v>197</v>
      </c>
      <c r="G144" s="247"/>
      <c r="H144" s="250">
        <v>74.25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6" t="s">
        <v>192</v>
      </c>
      <c r="AU144" s="256" t="s">
        <v>83</v>
      </c>
      <c r="AV144" s="14" t="s">
        <v>188</v>
      </c>
      <c r="AW144" s="14" t="s">
        <v>35</v>
      </c>
      <c r="AX144" s="14" t="s">
        <v>81</v>
      </c>
      <c r="AY144" s="256" t="s">
        <v>182</v>
      </c>
    </row>
    <row r="145" s="12" customFormat="1" ht="22.8" customHeight="1">
      <c r="A145" s="12"/>
      <c r="B145" s="200"/>
      <c r="C145" s="201"/>
      <c r="D145" s="202" t="s">
        <v>73</v>
      </c>
      <c r="E145" s="214" t="s">
        <v>188</v>
      </c>
      <c r="F145" s="214" t="s">
        <v>617</v>
      </c>
      <c r="G145" s="201"/>
      <c r="H145" s="201"/>
      <c r="I145" s="204"/>
      <c r="J145" s="215">
        <f>BK145</f>
        <v>0</v>
      </c>
      <c r="K145" s="201"/>
      <c r="L145" s="206"/>
      <c r="M145" s="207"/>
      <c r="N145" s="208"/>
      <c r="O145" s="208"/>
      <c r="P145" s="209">
        <f>SUM(P146:P161)</f>
        <v>0</v>
      </c>
      <c r="Q145" s="208"/>
      <c r="R145" s="209">
        <f>SUM(R146:R161)</f>
        <v>16.770599999999998</v>
      </c>
      <c r="S145" s="208"/>
      <c r="T145" s="210">
        <f>SUM(T146:T161)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1" t="s">
        <v>81</v>
      </c>
      <c r="AT145" s="212" t="s">
        <v>73</v>
      </c>
      <c r="AU145" s="212" t="s">
        <v>81</v>
      </c>
      <c r="AY145" s="211" t="s">
        <v>182</v>
      </c>
      <c r="BK145" s="213">
        <f>SUM(BK146:BK161)</f>
        <v>0</v>
      </c>
    </row>
    <row r="146" s="2" customFormat="1" ht="55.5" customHeight="1">
      <c r="A146" s="41"/>
      <c r="B146" s="42"/>
      <c r="C146" s="216" t="s">
        <v>221</v>
      </c>
      <c r="D146" s="216" t="s">
        <v>184</v>
      </c>
      <c r="E146" s="217" t="s">
        <v>781</v>
      </c>
      <c r="F146" s="218" t="s">
        <v>782</v>
      </c>
      <c r="G146" s="219" t="s">
        <v>214</v>
      </c>
      <c r="H146" s="220">
        <v>8.25</v>
      </c>
      <c r="I146" s="221"/>
      <c r="J146" s="222">
        <f>ROUND(I146*H146,2)</f>
        <v>0</v>
      </c>
      <c r="K146" s="218" t="s">
        <v>187</v>
      </c>
      <c r="L146" s="47"/>
      <c r="M146" s="223" t="s">
        <v>19</v>
      </c>
      <c r="N146" s="224" t="s">
        <v>45</v>
      </c>
      <c r="O146" s="87"/>
      <c r="P146" s="225">
        <f>O146*H146</f>
        <v>0</v>
      </c>
      <c r="Q146" s="225">
        <v>2.0327999999999999</v>
      </c>
      <c r="R146" s="225">
        <f>Q146*H146</f>
        <v>16.770599999999998</v>
      </c>
      <c r="S146" s="225">
        <v>0</v>
      </c>
      <c r="T146" s="226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7" t="s">
        <v>188</v>
      </c>
      <c r="AT146" s="227" t="s">
        <v>184</v>
      </c>
      <c r="AU146" s="227" t="s">
        <v>83</v>
      </c>
      <c r="AY146" s="20" t="s">
        <v>182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20" t="s">
        <v>81</v>
      </c>
      <c r="BK146" s="228">
        <f>ROUND(I146*H146,2)</f>
        <v>0</v>
      </c>
      <c r="BL146" s="20" t="s">
        <v>188</v>
      </c>
      <c r="BM146" s="227" t="s">
        <v>783</v>
      </c>
    </row>
    <row r="147" s="2" customFormat="1">
      <c r="A147" s="41"/>
      <c r="B147" s="42"/>
      <c r="C147" s="43"/>
      <c r="D147" s="229" t="s">
        <v>190</v>
      </c>
      <c r="E147" s="43"/>
      <c r="F147" s="230" t="s">
        <v>784</v>
      </c>
      <c r="G147" s="43"/>
      <c r="H147" s="43"/>
      <c r="I147" s="231"/>
      <c r="J147" s="43"/>
      <c r="K147" s="43"/>
      <c r="L147" s="47"/>
      <c r="M147" s="232"/>
      <c r="N147" s="233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190</v>
      </c>
      <c r="AU147" s="20" t="s">
        <v>83</v>
      </c>
    </row>
    <row r="148" s="13" customFormat="1">
      <c r="A148" s="13"/>
      <c r="B148" s="234"/>
      <c r="C148" s="235"/>
      <c r="D148" s="236" t="s">
        <v>192</v>
      </c>
      <c r="E148" s="237" t="s">
        <v>19</v>
      </c>
      <c r="F148" s="238" t="s">
        <v>785</v>
      </c>
      <c r="G148" s="235"/>
      <c r="H148" s="239">
        <v>0.59999999999999998</v>
      </c>
      <c r="I148" s="240"/>
      <c r="J148" s="235"/>
      <c r="K148" s="235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192</v>
      </c>
      <c r="AU148" s="245" t="s">
        <v>83</v>
      </c>
      <c r="AV148" s="13" t="s">
        <v>83</v>
      </c>
      <c r="AW148" s="13" t="s">
        <v>35</v>
      </c>
      <c r="AX148" s="13" t="s">
        <v>74</v>
      </c>
      <c r="AY148" s="245" t="s">
        <v>182</v>
      </c>
    </row>
    <row r="149" s="13" customFormat="1">
      <c r="A149" s="13"/>
      <c r="B149" s="234"/>
      <c r="C149" s="235"/>
      <c r="D149" s="236" t="s">
        <v>192</v>
      </c>
      <c r="E149" s="237" t="s">
        <v>19</v>
      </c>
      <c r="F149" s="238" t="s">
        <v>786</v>
      </c>
      <c r="G149" s="235"/>
      <c r="H149" s="239">
        <v>0.75</v>
      </c>
      <c r="I149" s="240"/>
      <c r="J149" s="235"/>
      <c r="K149" s="235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192</v>
      </c>
      <c r="AU149" s="245" t="s">
        <v>83</v>
      </c>
      <c r="AV149" s="13" t="s">
        <v>83</v>
      </c>
      <c r="AW149" s="13" t="s">
        <v>35</v>
      </c>
      <c r="AX149" s="13" t="s">
        <v>74</v>
      </c>
      <c r="AY149" s="245" t="s">
        <v>182</v>
      </c>
    </row>
    <row r="150" s="13" customFormat="1">
      <c r="A150" s="13"/>
      <c r="B150" s="234"/>
      <c r="C150" s="235"/>
      <c r="D150" s="236" t="s">
        <v>192</v>
      </c>
      <c r="E150" s="237" t="s">
        <v>19</v>
      </c>
      <c r="F150" s="238" t="s">
        <v>787</v>
      </c>
      <c r="G150" s="235"/>
      <c r="H150" s="239">
        <v>0.90000000000000002</v>
      </c>
      <c r="I150" s="240"/>
      <c r="J150" s="235"/>
      <c r="K150" s="235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192</v>
      </c>
      <c r="AU150" s="245" t="s">
        <v>83</v>
      </c>
      <c r="AV150" s="13" t="s">
        <v>83</v>
      </c>
      <c r="AW150" s="13" t="s">
        <v>35</v>
      </c>
      <c r="AX150" s="13" t="s">
        <v>74</v>
      </c>
      <c r="AY150" s="245" t="s">
        <v>182</v>
      </c>
    </row>
    <row r="151" s="13" customFormat="1">
      <c r="A151" s="13"/>
      <c r="B151" s="234"/>
      <c r="C151" s="235"/>
      <c r="D151" s="236" t="s">
        <v>192</v>
      </c>
      <c r="E151" s="237" t="s">
        <v>19</v>
      </c>
      <c r="F151" s="238" t="s">
        <v>788</v>
      </c>
      <c r="G151" s="235"/>
      <c r="H151" s="239">
        <v>1.2</v>
      </c>
      <c r="I151" s="240"/>
      <c r="J151" s="235"/>
      <c r="K151" s="235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192</v>
      </c>
      <c r="AU151" s="245" t="s">
        <v>83</v>
      </c>
      <c r="AV151" s="13" t="s">
        <v>83</v>
      </c>
      <c r="AW151" s="13" t="s">
        <v>35</v>
      </c>
      <c r="AX151" s="13" t="s">
        <v>74</v>
      </c>
      <c r="AY151" s="245" t="s">
        <v>182</v>
      </c>
    </row>
    <row r="152" s="13" customFormat="1">
      <c r="A152" s="13"/>
      <c r="B152" s="234"/>
      <c r="C152" s="235"/>
      <c r="D152" s="236" t="s">
        <v>192</v>
      </c>
      <c r="E152" s="237" t="s">
        <v>19</v>
      </c>
      <c r="F152" s="238" t="s">
        <v>789</v>
      </c>
      <c r="G152" s="235"/>
      <c r="H152" s="239">
        <v>0.75</v>
      </c>
      <c r="I152" s="240"/>
      <c r="J152" s="235"/>
      <c r="K152" s="235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192</v>
      </c>
      <c r="AU152" s="245" t="s">
        <v>83</v>
      </c>
      <c r="AV152" s="13" t="s">
        <v>83</v>
      </c>
      <c r="AW152" s="13" t="s">
        <v>35</v>
      </c>
      <c r="AX152" s="13" t="s">
        <v>74</v>
      </c>
      <c r="AY152" s="245" t="s">
        <v>182</v>
      </c>
    </row>
    <row r="153" s="13" customFormat="1">
      <c r="A153" s="13"/>
      <c r="B153" s="234"/>
      <c r="C153" s="235"/>
      <c r="D153" s="236" t="s">
        <v>192</v>
      </c>
      <c r="E153" s="237" t="s">
        <v>19</v>
      </c>
      <c r="F153" s="238" t="s">
        <v>790</v>
      </c>
      <c r="G153" s="235"/>
      <c r="H153" s="239">
        <v>0.29999999999999999</v>
      </c>
      <c r="I153" s="240"/>
      <c r="J153" s="235"/>
      <c r="K153" s="235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192</v>
      </c>
      <c r="AU153" s="245" t="s">
        <v>83</v>
      </c>
      <c r="AV153" s="13" t="s">
        <v>83</v>
      </c>
      <c r="AW153" s="13" t="s">
        <v>35</v>
      </c>
      <c r="AX153" s="13" t="s">
        <v>74</v>
      </c>
      <c r="AY153" s="245" t="s">
        <v>182</v>
      </c>
    </row>
    <row r="154" s="13" customFormat="1">
      <c r="A154" s="13"/>
      <c r="B154" s="234"/>
      <c r="C154" s="235"/>
      <c r="D154" s="236" t="s">
        <v>192</v>
      </c>
      <c r="E154" s="237" t="s">
        <v>19</v>
      </c>
      <c r="F154" s="238" t="s">
        <v>791</v>
      </c>
      <c r="G154" s="235"/>
      <c r="H154" s="239">
        <v>0.75</v>
      </c>
      <c r="I154" s="240"/>
      <c r="J154" s="235"/>
      <c r="K154" s="235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192</v>
      </c>
      <c r="AU154" s="245" t="s">
        <v>83</v>
      </c>
      <c r="AV154" s="13" t="s">
        <v>83</v>
      </c>
      <c r="AW154" s="13" t="s">
        <v>35</v>
      </c>
      <c r="AX154" s="13" t="s">
        <v>74</v>
      </c>
      <c r="AY154" s="245" t="s">
        <v>182</v>
      </c>
    </row>
    <row r="155" s="13" customFormat="1">
      <c r="A155" s="13"/>
      <c r="B155" s="234"/>
      <c r="C155" s="235"/>
      <c r="D155" s="236" t="s">
        <v>192</v>
      </c>
      <c r="E155" s="237" t="s">
        <v>19</v>
      </c>
      <c r="F155" s="238" t="s">
        <v>792</v>
      </c>
      <c r="G155" s="235"/>
      <c r="H155" s="239">
        <v>0.75</v>
      </c>
      <c r="I155" s="240"/>
      <c r="J155" s="235"/>
      <c r="K155" s="235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192</v>
      </c>
      <c r="AU155" s="245" t="s">
        <v>83</v>
      </c>
      <c r="AV155" s="13" t="s">
        <v>83</v>
      </c>
      <c r="AW155" s="13" t="s">
        <v>35</v>
      </c>
      <c r="AX155" s="13" t="s">
        <v>74</v>
      </c>
      <c r="AY155" s="245" t="s">
        <v>182</v>
      </c>
    </row>
    <row r="156" s="13" customFormat="1">
      <c r="A156" s="13"/>
      <c r="B156" s="234"/>
      <c r="C156" s="235"/>
      <c r="D156" s="236" t="s">
        <v>192</v>
      </c>
      <c r="E156" s="237" t="s">
        <v>19</v>
      </c>
      <c r="F156" s="238" t="s">
        <v>793</v>
      </c>
      <c r="G156" s="235"/>
      <c r="H156" s="239">
        <v>0.45000000000000001</v>
      </c>
      <c r="I156" s="240"/>
      <c r="J156" s="235"/>
      <c r="K156" s="235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192</v>
      </c>
      <c r="AU156" s="245" t="s">
        <v>83</v>
      </c>
      <c r="AV156" s="13" t="s">
        <v>83</v>
      </c>
      <c r="AW156" s="13" t="s">
        <v>35</v>
      </c>
      <c r="AX156" s="13" t="s">
        <v>74</v>
      </c>
      <c r="AY156" s="245" t="s">
        <v>182</v>
      </c>
    </row>
    <row r="157" s="13" customFormat="1">
      <c r="A157" s="13"/>
      <c r="B157" s="234"/>
      <c r="C157" s="235"/>
      <c r="D157" s="236" t="s">
        <v>192</v>
      </c>
      <c r="E157" s="237" t="s">
        <v>19</v>
      </c>
      <c r="F157" s="238" t="s">
        <v>794</v>
      </c>
      <c r="G157" s="235"/>
      <c r="H157" s="239">
        <v>0.45000000000000001</v>
      </c>
      <c r="I157" s="240"/>
      <c r="J157" s="235"/>
      <c r="K157" s="235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192</v>
      </c>
      <c r="AU157" s="245" t="s">
        <v>83</v>
      </c>
      <c r="AV157" s="13" t="s">
        <v>83</v>
      </c>
      <c r="AW157" s="13" t="s">
        <v>35</v>
      </c>
      <c r="AX157" s="13" t="s">
        <v>74</v>
      </c>
      <c r="AY157" s="245" t="s">
        <v>182</v>
      </c>
    </row>
    <row r="158" s="13" customFormat="1">
      <c r="A158" s="13"/>
      <c r="B158" s="234"/>
      <c r="C158" s="235"/>
      <c r="D158" s="236" t="s">
        <v>192</v>
      </c>
      <c r="E158" s="237" t="s">
        <v>19</v>
      </c>
      <c r="F158" s="238" t="s">
        <v>795</v>
      </c>
      <c r="G158" s="235"/>
      <c r="H158" s="239">
        <v>0.59999999999999998</v>
      </c>
      <c r="I158" s="240"/>
      <c r="J158" s="235"/>
      <c r="K158" s="235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192</v>
      </c>
      <c r="AU158" s="245" t="s">
        <v>83</v>
      </c>
      <c r="AV158" s="13" t="s">
        <v>83</v>
      </c>
      <c r="AW158" s="13" t="s">
        <v>35</v>
      </c>
      <c r="AX158" s="13" t="s">
        <v>74</v>
      </c>
      <c r="AY158" s="245" t="s">
        <v>182</v>
      </c>
    </row>
    <row r="159" s="13" customFormat="1">
      <c r="A159" s="13"/>
      <c r="B159" s="234"/>
      <c r="C159" s="235"/>
      <c r="D159" s="236" t="s">
        <v>192</v>
      </c>
      <c r="E159" s="237" t="s">
        <v>19</v>
      </c>
      <c r="F159" s="238" t="s">
        <v>796</v>
      </c>
      <c r="G159" s="235"/>
      <c r="H159" s="239">
        <v>0.45000000000000001</v>
      </c>
      <c r="I159" s="240"/>
      <c r="J159" s="235"/>
      <c r="K159" s="235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192</v>
      </c>
      <c r="AU159" s="245" t="s">
        <v>83</v>
      </c>
      <c r="AV159" s="13" t="s">
        <v>83</v>
      </c>
      <c r="AW159" s="13" t="s">
        <v>35</v>
      </c>
      <c r="AX159" s="13" t="s">
        <v>74</v>
      </c>
      <c r="AY159" s="245" t="s">
        <v>182</v>
      </c>
    </row>
    <row r="160" s="13" customFormat="1">
      <c r="A160" s="13"/>
      <c r="B160" s="234"/>
      <c r="C160" s="235"/>
      <c r="D160" s="236" t="s">
        <v>192</v>
      </c>
      <c r="E160" s="237" t="s">
        <v>19</v>
      </c>
      <c r="F160" s="238" t="s">
        <v>797</v>
      </c>
      <c r="G160" s="235"/>
      <c r="H160" s="239">
        <v>0.29999999999999999</v>
      </c>
      <c r="I160" s="240"/>
      <c r="J160" s="235"/>
      <c r="K160" s="235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192</v>
      </c>
      <c r="AU160" s="245" t="s">
        <v>83</v>
      </c>
      <c r="AV160" s="13" t="s">
        <v>83</v>
      </c>
      <c r="AW160" s="13" t="s">
        <v>35</v>
      </c>
      <c r="AX160" s="13" t="s">
        <v>74</v>
      </c>
      <c r="AY160" s="245" t="s">
        <v>182</v>
      </c>
    </row>
    <row r="161" s="14" customFormat="1">
      <c r="A161" s="14"/>
      <c r="B161" s="246"/>
      <c r="C161" s="247"/>
      <c r="D161" s="236" t="s">
        <v>192</v>
      </c>
      <c r="E161" s="248" t="s">
        <v>488</v>
      </c>
      <c r="F161" s="249" t="s">
        <v>197</v>
      </c>
      <c r="G161" s="247"/>
      <c r="H161" s="250">
        <v>8.25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6" t="s">
        <v>192</v>
      </c>
      <c r="AU161" s="256" t="s">
        <v>83</v>
      </c>
      <c r="AV161" s="14" t="s">
        <v>188</v>
      </c>
      <c r="AW161" s="14" t="s">
        <v>35</v>
      </c>
      <c r="AX161" s="14" t="s">
        <v>81</v>
      </c>
      <c r="AY161" s="256" t="s">
        <v>182</v>
      </c>
    </row>
    <row r="162" s="12" customFormat="1" ht="22.8" customHeight="1">
      <c r="A162" s="12"/>
      <c r="B162" s="200"/>
      <c r="C162" s="201"/>
      <c r="D162" s="202" t="s">
        <v>73</v>
      </c>
      <c r="E162" s="214" t="s">
        <v>150</v>
      </c>
      <c r="F162" s="214" t="s">
        <v>315</v>
      </c>
      <c r="G162" s="201"/>
      <c r="H162" s="201"/>
      <c r="I162" s="204"/>
      <c r="J162" s="215">
        <f>BK162</f>
        <v>0</v>
      </c>
      <c r="K162" s="201"/>
      <c r="L162" s="206"/>
      <c r="M162" s="207"/>
      <c r="N162" s="208"/>
      <c r="O162" s="208"/>
      <c r="P162" s="209">
        <f>SUM(P163:P178)</f>
        <v>0</v>
      </c>
      <c r="Q162" s="208"/>
      <c r="R162" s="209">
        <f>SUM(R163:R178)</f>
        <v>11.187000000000001</v>
      </c>
      <c r="S162" s="208"/>
      <c r="T162" s="210">
        <f>SUM(T163:T178)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1" t="s">
        <v>81</v>
      </c>
      <c r="AT162" s="212" t="s">
        <v>73</v>
      </c>
      <c r="AU162" s="212" t="s">
        <v>81</v>
      </c>
      <c r="AY162" s="211" t="s">
        <v>182</v>
      </c>
      <c r="BK162" s="213">
        <f>SUM(BK163:BK178)</f>
        <v>0</v>
      </c>
    </row>
    <row r="163" s="2" customFormat="1" ht="24.15" customHeight="1">
      <c r="A163" s="41"/>
      <c r="B163" s="42"/>
      <c r="C163" s="216" t="s">
        <v>227</v>
      </c>
      <c r="D163" s="216" t="s">
        <v>184</v>
      </c>
      <c r="E163" s="217" t="s">
        <v>798</v>
      </c>
      <c r="F163" s="218" t="s">
        <v>799</v>
      </c>
      <c r="G163" s="219" t="s">
        <v>385</v>
      </c>
      <c r="H163" s="220">
        <v>198</v>
      </c>
      <c r="I163" s="221"/>
      <c r="J163" s="222">
        <f>ROUND(I163*H163,2)</f>
        <v>0</v>
      </c>
      <c r="K163" s="218" t="s">
        <v>187</v>
      </c>
      <c r="L163" s="47"/>
      <c r="M163" s="223" t="s">
        <v>19</v>
      </c>
      <c r="N163" s="224" t="s">
        <v>45</v>
      </c>
      <c r="O163" s="87"/>
      <c r="P163" s="225">
        <f>O163*H163</f>
        <v>0</v>
      </c>
      <c r="Q163" s="225">
        <v>0.056500000000000002</v>
      </c>
      <c r="R163" s="225">
        <f>Q163*H163</f>
        <v>11.187000000000001</v>
      </c>
      <c r="S163" s="225">
        <v>0</v>
      </c>
      <c r="T163" s="226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7" t="s">
        <v>188</v>
      </c>
      <c r="AT163" s="227" t="s">
        <v>184</v>
      </c>
      <c r="AU163" s="227" t="s">
        <v>83</v>
      </c>
      <c r="AY163" s="20" t="s">
        <v>182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20" t="s">
        <v>81</v>
      </c>
      <c r="BK163" s="228">
        <f>ROUND(I163*H163,2)</f>
        <v>0</v>
      </c>
      <c r="BL163" s="20" t="s">
        <v>188</v>
      </c>
      <c r="BM163" s="227" t="s">
        <v>800</v>
      </c>
    </row>
    <row r="164" s="2" customFormat="1">
      <c r="A164" s="41"/>
      <c r="B164" s="42"/>
      <c r="C164" s="43"/>
      <c r="D164" s="229" t="s">
        <v>190</v>
      </c>
      <c r="E164" s="43"/>
      <c r="F164" s="230" t="s">
        <v>801</v>
      </c>
      <c r="G164" s="43"/>
      <c r="H164" s="43"/>
      <c r="I164" s="231"/>
      <c r="J164" s="43"/>
      <c r="K164" s="43"/>
      <c r="L164" s="47"/>
      <c r="M164" s="232"/>
      <c r="N164" s="233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190</v>
      </c>
      <c r="AU164" s="20" t="s">
        <v>83</v>
      </c>
    </row>
    <row r="165" s="13" customFormat="1">
      <c r="A165" s="13"/>
      <c r="B165" s="234"/>
      <c r="C165" s="235"/>
      <c r="D165" s="236" t="s">
        <v>192</v>
      </c>
      <c r="E165" s="237" t="s">
        <v>19</v>
      </c>
      <c r="F165" s="238" t="s">
        <v>802</v>
      </c>
      <c r="G165" s="235"/>
      <c r="H165" s="239">
        <v>24</v>
      </c>
      <c r="I165" s="240"/>
      <c r="J165" s="235"/>
      <c r="K165" s="235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192</v>
      </c>
      <c r="AU165" s="245" t="s">
        <v>83</v>
      </c>
      <c r="AV165" s="13" t="s">
        <v>83</v>
      </c>
      <c r="AW165" s="13" t="s">
        <v>35</v>
      </c>
      <c r="AX165" s="13" t="s">
        <v>74</v>
      </c>
      <c r="AY165" s="245" t="s">
        <v>182</v>
      </c>
    </row>
    <row r="166" s="13" customFormat="1">
      <c r="A166" s="13"/>
      <c r="B166" s="234"/>
      <c r="C166" s="235"/>
      <c r="D166" s="236" t="s">
        <v>192</v>
      </c>
      <c r="E166" s="237" t="s">
        <v>19</v>
      </c>
      <c r="F166" s="238" t="s">
        <v>803</v>
      </c>
      <c r="G166" s="235"/>
      <c r="H166" s="239">
        <v>18</v>
      </c>
      <c r="I166" s="240"/>
      <c r="J166" s="235"/>
      <c r="K166" s="235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192</v>
      </c>
      <c r="AU166" s="245" t="s">
        <v>83</v>
      </c>
      <c r="AV166" s="13" t="s">
        <v>83</v>
      </c>
      <c r="AW166" s="13" t="s">
        <v>35</v>
      </c>
      <c r="AX166" s="13" t="s">
        <v>74</v>
      </c>
      <c r="AY166" s="245" t="s">
        <v>182</v>
      </c>
    </row>
    <row r="167" s="13" customFormat="1">
      <c r="A167" s="13"/>
      <c r="B167" s="234"/>
      <c r="C167" s="235"/>
      <c r="D167" s="236" t="s">
        <v>192</v>
      </c>
      <c r="E167" s="237" t="s">
        <v>19</v>
      </c>
      <c r="F167" s="238" t="s">
        <v>804</v>
      </c>
      <c r="G167" s="235"/>
      <c r="H167" s="239">
        <v>12</v>
      </c>
      <c r="I167" s="240"/>
      <c r="J167" s="235"/>
      <c r="K167" s="235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192</v>
      </c>
      <c r="AU167" s="245" t="s">
        <v>83</v>
      </c>
      <c r="AV167" s="13" t="s">
        <v>83</v>
      </c>
      <c r="AW167" s="13" t="s">
        <v>35</v>
      </c>
      <c r="AX167" s="13" t="s">
        <v>74</v>
      </c>
      <c r="AY167" s="245" t="s">
        <v>182</v>
      </c>
    </row>
    <row r="168" s="13" customFormat="1">
      <c r="A168" s="13"/>
      <c r="B168" s="234"/>
      <c r="C168" s="235"/>
      <c r="D168" s="236" t="s">
        <v>192</v>
      </c>
      <c r="E168" s="237" t="s">
        <v>19</v>
      </c>
      <c r="F168" s="238" t="s">
        <v>805</v>
      </c>
      <c r="G168" s="235"/>
      <c r="H168" s="239">
        <v>24</v>
      </c>
      <c r="I168" s="240"/>
      <c r="J168" s="235"/>
      <c r="K168" s="235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192</v>
      </c>
      <c r="AU168" s="245" t="s">
        <v>83</v>
      </c>
      <c r="AV168" s="13" t="s">
        <v>83</v>
      </c>
      <c r="AW168" s="13" t="s">
        <v>35</v>
      </c>
      <c r="AX168" s="13" t="s">
        <v>74</v>
      </c>
      <c r="AY168" s="245" t="s">
        <v>182</v>
      </c>
    </row>
    <row r="169" s="13" customFormat="1">
      <c r="A169" s="13"/>
      <c r="B169" s="234"/>
      <c r="C169" s="235"/>
      <c r="D169" s="236" t="s">
        <v>192</v>
      </c>
      <c r="E169" s="237" t="s">
        <v>19</v>
      </c>
      <c r="F169" s="238" t="s">
        <v>806</v>
      </c>
      <c r="G169" s="235"/>
      <c r="H169" s="239">
        <v>18</v>
      </c>
      <c r="I169" s="240"/>
      <c r="J169" s="235"/>
      <c r="K169" s="235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192</v>
      </c>
      <c r="AU169" s="245" t="s">
        <v>83</v>
      </c>
      <c r="AV169" s="13" t="s">
        <v>83</v>
      </c>
      <c r="AW169" s="13" t="s">
        <v>35</v>
      </c>
      <c r="AX169" s="13" t="s">
        <v>74</v>
      </c>
      <c r="AY169" s="245" t="s">
        <v>182</v>
      </c>
    </row>
    <row r="170" s="13" customFormat="1">
      <c r="A170" s="13"/>
      <c r="B170" s="234"/>
      <c r="C170" s="235"/>
      <c r="D170" s="236" t="s">
        <v>192</v>
      </c>
      <c r="E170" s="237" t="s">
        <v>19</v>
      </c>
      <c r="F170" s="238" t="s">
        <v>807</v>
      </c>
      <c r="G170" s="235"/>
      <c r="H170" s="239">
        <v>12</v>
      </c>
      <c r="I170" s="240"/>
      <c r="J170" s="235"/>
      <c r="K170" s="235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192</v>
      </c>
      <c r="AU170" s="245" t="s">
        <v>83</v>
      </c>
      <c r="AV170" s="13" t="s">
        <v>83</v>
      </c>
      <c r="AW170" s="13" t="s">
        <v>35</v>
      </c>
      <c r="AX170" s="13" t="s">
        <v>74</v>
      </c>
      <c r="AY170" s="245" t="s">
        <v>182</v>
      </c>
    </row>
    <row r="171" s="13" customFormat="1">
      <c r="A171" s="13"/>
      <c r="B171" s="234"/>
      <c r="C171" s="235"/>
      <c r="D171" s="236" t="s">
        <v>192</v>
      </c>
      <c r="E171" s="237" t="s">
        <v>19</v>
      </c>
      <c r="F171" s="238" t="s">
        <v>808</v>
      </c>
      <c r="G171" s="235"/>
      <c r="H171" s="239">
        <v>18</v>
      </c>
      <c r="I171" s="240"/>
      <c r="J171" s="235"/>
      <c r="K171" s="235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192</v>
      </c>
      <c r="AU171" s="245" t="s">
        <v>83</v>
      </c>
      <c r="AV171" s="13" t="s">
        <v>83</v>
      </c>
      <c r="AW171" s="13" t="s">
        <v>35</v>
      </c>
      <c r="AX171" s="13" t="s">
        <v>74</v>
      </c>
      <c r="AY171" s="245" t="s">
        <v>182</v>
      </c>
    </row>
    <row r="172" s="13" customFormat="1">
      <c r="A172" s="13"/>
      <c r="B172" s="234"/>
      <c r="C172" s="235"/>
      <c r="D172" s="236" t="s">
        <v>192</v>
      </c>
      <c r="E172" s="237" t="s">
        <v>19</v>
      </c>
      <c r="F172" s="238" t="s">
        <v>809</v>
      </c>
      <c r="G172" s="235"/>
      <c r="H172" s="239">
        <v>12</v>
      </c>
      <c r="I172" s="240"/>
      <c r="J172" s="235"/>
      <c r="K172" s="235"/>
      <c r="L172" s="241"/>
      <c r="M172" s="242"/>
      <c r="N172" s="243"/>
      <c r="O172" s="243"/>
      <c r="P172" s="243"/>
      <c r="Q172" s="243"/>
      <c r="R172" s="243"/>
      <c r="S172" s="243"/>
      <c r="T172" s="24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5" t="s">
        <v>192</v>
      </c>
      <c r="AU172" s="245" t="s">
        <v>83</v>
      </c>
      <c r="AV172" s="13" t="s">
        <v>83</v>
      </c>
      <c r="AW172" s="13" t="s">
        <v>35</v>
      </c>
      <c r="AX172" s="13" t="s">
        <v>74</v>
      </c>
      <c r="AY172" s="245" t="s">
        <v>182</v>
      </c>
    </row>
    <row r="173" s="13" customFormat="1">
      <c r="A173" s="13"/>
      <c r="B173" s="234"/>
      <c r="C173" s="235"/>
      <c r="D173" s="236" t="s">
        <v>192</v>
      </c>
      <c r="E173" s="237" t="s">
        <v>19</v>
      </c>
      <c r="F173" s="238" t="s">
        <v>810</v>
      </c>
      <c r="G173" s="235"/>
      <c r="H173" s="239">
        <v>12</v>
      </c>
      <c r="I173" s="240"/>
      <c r="J173" s="235"/>
      <c r="K173" s="235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192</v>
      </c>
      <c r="AU173" s="245" t="s">
        <v>83</v>
      </c>
      <c r="AV173" s="13" t="s">
        <v>83</v>
      </c>
      <c r="AW173" s="13" t="s">
        <v>35</v>
      </c>
      <c r="AX173" s="13" t="s">
        <v>74</v>
      </c>
      <c r="AY173" s="245" t="s">
        <v>182</v>
      </c>
    </row>
    <row r="174" s="13" customFormat="1">
      <c r="A174" s="13"/>
      <c r="B174" s="234"/>
      <c r="C174" s="235"/>
      <c r="D174" s="236" t="s">
        <v>192</v>
      </c>
      <c r="E174" s="237" t="s">
        <v>19</v>
      </c>
      <c r="F174" s="238" t="s">
        <v>811</v>
      </c>
      <c r="G174" s="235"/>
      <c r="H174" s="239">
        <v>12</v>
      </c>
      <c r="I174" s="240"/>
      <c r="J174" s="235"/>
      <c r="K174" s="235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192</v>
      </c>
      <c r="AU174" s="245" t="s">
        <v>83</v>
      </c>
      <c r="AV174" s="13" t="s">
        <v>83</v>
      </c>
      <c r="AW174" s="13" t="s">
        <v>35</v>
      </c>
      <c r="AX174" s="13" t="s">
        <v>74</v>
      </c>
      <c r="AY174" s="245" t="s">
        <v>182</v>
      </c>
    </row>
    <row r="175" s="13" customFormat="1">
      <c r="A175" s="13"/>
      <c r="B175" s="234"/>
      <c r="C175" s="235"/>
      <c r="D175" s="236" t="s">
        <v>192</v>
      </c>
      <c r="E175" s="237" t="s">
        <v>19</v>
      </c>
      <c r="F175" s="238" t="s">
        <v>812</v>
      </c>
      <c r="G175" s="235"/>
      <c r="H175" s="239">
        <v>12</v>
      </c>
      <c r="I175" s="240"/>
      <c r="J175" s="235"/>
      <c r="K175" s="235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192</v>
      </c>
      <c r="AU175" s="245" t="s">
        <v>83</v>
      </c>
      <c r="AV175" s="13" t="s">
        <v>83</v>
      </c>
      <c r="AW175" s="13" t="s">
        <v>35</v>
      </c>
      <c r="AX175" s="13" t="s">
        <v>74</v>
      </c>
      <c r="AY175" s="245" t="s">
        <v>182</v>
      </c>
    </row>
    <row r="176" s="13" customFormat="1">
      <c r="A176" s="13"/>
      <c r="B176" s="234"/>
      <c r="C176" s="235"/>
      <c r="D176" s="236" t="s">
        <v>192</v>
      </c>
      <c r="E176" s="237" t="s">
        <v>19</v>
      </c>
      <c r="F176" s="238" t="s">
        <v>813</v>
      </c>
      <c r="G176" s="235"/>
      <c r="H176" s="239">
        <v>12</v>
      </c>
      <c r="I176" s="240"/>
      <c r="J176" s="235"/>
      <c r="K176" s="235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192</v>
      </c>
      <c r="AU176" s="245" t="s">
        <v>83</v>
      </c>
      <c r="AV176" s="13" t="s">
        <v>83</v>
      </c>
      <c r="AW176" s="13" t="s">
        <v>35</v>
      </c>
      <c r="AX176" s="13" t="s">
        <v>74</v>
      </c>
      <c r="AY176" s="245" t="s">
        <v>182</v>
      </c>
    </row>
    <row r="177" s="13" customFormat="1">
      <c r="A177" s="13"/>
      <c r="B177" s="234"/>
      <c r="C177" s="235"/>
      <c r="D177" s="236" t="s">
        <v>192</v>
      </c>
      <c r="E177" s="237" t="s">
        <v>19</v>
      </c>
      <c r="F177" s="238" t="s">
        <v>814</v>
      </c>
      <c r="G177" s="235"/>
      <c r="H177" s="239">
        <v>12</v>
      </c>
      <c r="I177" s="240"/>
      <c r="J177" s="235"/>
      <c r="K177" s="235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192</v>
      </c>
      <c r="AU177" s="245" t="s">
        <v>83</v>
      </c>
      <c r="AV177" s="13" t="s">
        <v>83</v>
      </c>
      <c r="AW177" s="13" t="s">
        <v>35</v>
      </c>
      <c r="AX177" s="13" t="s">
        <v>74</v>
      </c>
      <c r="AY177" s="245" t="s">
        <v>182</v>
      </c>
    </row>
    <row r="178" s="14" customFormat="1">
      <c r="A178" s="14"/>
      <c r="B178" s="246"/>
      <c r="C178" s="247"/>
      <c r="D178" s="236" t="s">
        <v>192</v>
      </c>
      <c r="E178" s="248" t="s">
        <v>19</v>
      </c>
      <c r="F178" s="249" t="s">
        <v>197</v>
      </c>
      <c r="G178" s="247"/>
      <c r="H178" s="250">
        <v>198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6" t="s">
        <v>192</v>
      </c>
      <c r="AU178" s="256" t="s">
        <v>83</v>
      </c>
      <c r="AV178" s="14" t="s">
        <v>188</v>
      </c>
      <c r="AW178" s="14" t="s">
        <v>35</v>
      </c>
      <c r="AX178" s="14" t="s">
        <v>81</v>
      </c>
      <c r="AY178" s="256" t="s">
        <v>182</v>
      </c>
    </row>
    <row r="179" s="12" customFormat="1" ht="22.8" customHeight="1">
      <c r="A179" s="12"/>
      <c r="B179" s="200"/>
      <c r="C179" s="201"/>
      <c r="D179" s="202" t="s">
        <v>73</v>
      </c>
      <c r="E179" s="214" t="s">
        <v>240</v>
      </c>
      <c r="F179" s="214" t="s">
        <v>349</v>
      </c>
      <c r="G179" s="201"/>
      <c r="H179" s="201"/>
      <c r="I179" s="204"/>
      <c r="J179" s="215">
        <f>BK179</f>
        <v>0</v>
      </c>
      <c r="K179" s="201"/>
      <c r="L179" s="206"/>
      <c r="M179" s="207"/>
      <c r="N179" s="208"/>
      <c r="O179" s="208"/>
      <c r="P179" s="209">
        <f>SUM(P180:P202)</f>
        <v>0</v>
      </c>
      <c r="Q179" s="208"/>
      <c r="R179" s="209">
        <f>SUM(R180:R202)</f>
        <v>0</v>
      </c>
      <c r="S179" s="208"/>
      <c r="T179" s="210">
        <f>SUM(T180:T202)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1" t="s">
        <v>81</v>
      </c>
      <c r="AT179" s="212" t="s">
        <v>73</v>
      </c>
      <c r="AU179" s="212" t="s">
        <v>81</v>
      </c>
      <c r="AY179" s="211" t="s">
        <v>182</v>
      </c>
      <c r="BK179" s="213">
        <f>SUM(BK180:BK202)</f>
        <v>0</v>
      </c>
    </row>
    <row r="180" s="2" customFormat="1" ht="62.7" customHeight="1">
      <c r="A180" s="41"/>
      <c r="B180" s="42"/>
      <c r="C180" s="216" t="s">
        <v>235</v>
      </c>
      <c r="D180" s="216" t="s">
        <v>184</v>
      </c>
      <c r="E180" s="217" t="s">
        <v>815</v>
      </c>
      <c r="F180" s="218" t="s">
        <v>816</v>
      </c>
      <c r="G180" s="219" t="s">
        <v>306</v>
      </c>
      <c r="H180" s="220">
        <v>1</v>
      </c>
      <c r="I180" s="221"/>
      <c r="J180" s="222">
        <f>ROUND(I180*H180,2)</f>
        <v>0</v>
      </c>
      <c r="K180" s="218" t="s">
        <v>19</v>
      </c>
      <c r="L180" s="47"/>
      <c r="M180" s="223" t="s">
        <v>19</v>
      </c>
      <c r="N180" s="224" t="s">
        <v>45</v>
      </c>
      <c r="O180" s="87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7" t="s">
        <v>188</v>
      </c>
      <c r="AT180" s="227" t="s">
        <v>184</v>
      </c>
      <c r="AU180" s="227" t="s">
        <v>83</v>
      </c>
      <c r="AY180" s="20" t="s">
        <v>182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20" t="s">
        <v>81</v>
      </c>
      <c r="BK180" s="228">
        <f>ROUND(I180*H180,2)</f>
        <v>0</v>
      </c>
      <c r="BL180" s="20" t="s">
        <v>188</v>
      </c>
      <c r="BM180" s="227" t="s">
        <v>817</v>
      </c>
    </row>
    <row r="181" s="2" customFormat="1">
      <c r="A181" s="41"/>
      <c r="B181" s="42"/>
      <c r="C181" s="43"/>
      <c r="D181" s="236" t="s">
        <v>308</v>
      </c>
      <c r="E181" s="43"/>
      <c r="F181" s="278" t="s">
        <v>818</v>
      </c>
      <c r="G181" s="43"/>
      <c r="H181" s="43"/>
      <c r="I181" s="231"/>
      <c r="J181" s="43"/>
      <c r="K181" s="43"/>
      <c r="L181" s="47"/>
      <c r="M181" s="232"/>
      <c r="N181" s="233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308</v>
      </c>
      <c r="AU181" s="20" t="s">
        <v>83</v>
      </c>
    </row>
    <row r="182" s="13" customFormat="1">
      <c r="A182" s="13"/>
      <c r="B182" s="234"/>
      <c r="C182" s="235"/>
      <c r="D182" s="236" t="s">
        <v>192</v>
      </c>
      <c r="E182" s="237" t="s">
        <v>19</v>
      </c>
      <c r="F182" s="238" t="s">
        <v>743</v>
      </c>
      <c r="G182" s="235"/>
      <c r="H182" s="239">
        <v>6</v>
      </c>
      <c r="I182" s="240"/>
      <c r="J182" s="235"/>
      <c r="K182" s="235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192</v>
      </c>
      <c r="AU182" s="245" t="s">
        <v>83</v>
      </c>
      <c r="AV182" s="13" t="s">
        <v>83</v>
      </c>
      <c r="AW182" s="13" t="s">
        <v>35</v>
      </c>
      <c r="AX182" s="13" t="s">
        <v>74</v>
      </c>
      <c r="AY182" s="245" t="s">
        <v>182</v>
      </c>
    </row>
    <row r="183" s="13" customFormat="1">
      <c r="A183" s="13"/>
      <c r="B183" s="234"/>
      <c r="C183" s="235"/>
      <c r="D183" s="236" t="s">
        <v>192</v>
      </c>
      <c r="E183" s="237" t="s">
        <v>19</v>
      </c>
      <c r="F183" s="238" t="s">
        <v>744</v>
      </c>
      <c r="G183" s="235"/>
      <c r="H183" s="239">
        <v>6</v>
      </c>
      <c r="I183" s="240"/>
      <c r="J183" s="235"/>
      <c r="K183" s="235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192</v>
      </c>
      <c r="AU183" s="245" t="s">
        <v>83</v>
      </c>
      <c r="AV183" s="13" t="s">
        <v>83</v>
      </c>
      <c r="AW183" s="13" t="s">
        <v>35</v>
      </c>
      <c r="AX183" s="13" t="s">
        <v>74</v>
      </c>
      <c r="AY183" s="245" t="s">
        <v>182</v>
      </c>
    </row>
    <row r="184" s="13" customFormat="1">
      <c r="A184" s="13"/>
      <c r="B184" s="234"/>
      <c r="C184" s="235"/>
      <c r="D184" s="236" t="s">
        <v>192</v>
      </c>
      <c r="E184" s="237" t="s">
        <v>19</v>
      </c>
      <c r="F184" s="238" t="s">
        <v>745</v>
      </c>
      <c r="G184" s="235"/>
      <c r="H184" s="239">
        <v>6</v>
      </c>
      <c r="I184" s="240"/>
      <c r="J184" s="235"/>
      <c r="K184" s="235"/>
      <c r="L184" s="241"/>
      <c r="M184" s="242"/>
      <c r="N184" s="243"/>
      <c r="O184" s="243"/>
      <c r="P184" s="243"/>
      <c r="Q184" s="243"/>
      <c r="R184" s="243"/>
      <c r="S184" s="243"/>
      <c r="T184" s="24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192</v>
      </c>
      <c r="AU184" s="245" t="s">
        <v>83</v>
      </c>
      <c r="AV184" s="13" t="s">
        <v>83</v>
      </c>
      <c r="AW184" s="13" t="s">
        <v>35</v>
      </c>
      <c r="AX184" s="13" t="s">
        <v>74</v>
      </c>
      <c r="AY184" s="245" t="s">
        <v>182</v>
      </c>
    </row>
    <row r="185" s="13" customFormat="1">
      <c r="A185" s="13"/>
      <c r="B185" s="234"/>
      <c r="C185" s="235"/>
      <c r="D185" s="236" t="s">
        <v>192</v>
      </c>
      <c r="E185" s="237" t="s">
        <v>19</v>
      </c>
      <c r="F185" s="238" t="s">
        <v>746</v>
      </c>
      <c r="G185" s="235"/>
      <c r="H185" s="239">
        <v>6</v>
      </c>
      <c r="I185" s="240"/>
      <c r="J185" s="235"/>
      <c r="K185" s="235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192</v>
      </c>
      <c r="AU185" s="245" t="s">
        <v>83</v>
      </c>
      <c r="AV185" s="13" t="s">
        <v>83</v>
      </c>
      <c r="AW185" s="13" t="s">
        <v>35</v>
      </c>
      <c r="AX185" s="13" t="s">
        <v>74</v>
      </c>
      <c r="AY185" s="245" t="s">
        <v>182</v>
      </c>
    </row>
    <row r="186" s="13" customFormat="1">
      <c r="A186" s="13"/>
      <c r="B186" s="234"/>
      <c r="C186" s="235"/>
      <c r="D186" s="236" t="s">
        <v>192</v>
      </c>
      <c r="E186" s="237" t="s">
        <v>19</v>
      </c>
      <c r="F186" s="238" t="s">
        <v>747</v>
      </c>
      <c r="G186" s="235"/>
      <c r="H186" s="239">
        <v>6</v>
      </c>
      <c r="I186" s="240"/>
      <c r="J186" s="235"/>
      <c r="K186" s="235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192</v>
      </c>
      <c r="AU186" s="245" t="s">
        <v>83</v>
      </c>
      <c r="AV186" s="13" t="s">
        <v>83</v>
      </c>
      <c r="AW186" s="13" t="s">
        <v>35</v>
      </c>
      <c r="AX186" s="13" t="s">
        <v>74</v>
      </c>
      <c r="AY186" s="245" t="s">
        <v>182</v>
      </c>
    </row>
    <row r="187" s="13" customFormat="1">
      <c r="A187" s="13"/>
      <c r="B187" s="234"/>
      <c r="C187" s="235"/>
      <c r="D187" s="236" t="s">
        <v>192</v>
      </c>
      <c r="E187" s="237" t="s">
        <v>19</v>
      </c>
      <c r="F187" s="238" t="s">
        <v>748</v>
      </c>
      <c r="G187" s="235"/>
      <c r="H187" s="239">
        <v>6</v>
      </c>
      <c r="I187" s="240"/>
      <c r="J187" s="235"/>
      <c r="K187" s="235"/>
      <c r="L187" s="241"/>
      <c r="M187" s="242"/>
      <c r="N187" s="243"/>
      <c r="O187" s="243"/>
      <c r="P187" s="243"/>
      <c r="Q187" s="243"/>
      <c r="R187" s="243"/>
      <c r="S187" s="243"/>
      <c r="T187" s="24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5" t="s">
        <v>192</v>
      </c>
      <c r="AU187" s="245" t="s">
        <v>83</v>
      </c>
      <c r="AV187" s="13" t="s">
        <v>83</v>
      </c>
      <c r="AW187" s="13" t="s">
        <v>35</v>
      </c>
      <c r="AX187" s="13" t="s">
        <v>74</v>
      </c>
      <c r="AY187" s="245" t="s">
        <v>182</v>
      </c>
    </row>
    <row r="188" s="13" customFormat="1">
      <c r="A188" s="13"/>
      <c r="B188" s="234"/>
      <c r="C188" s="235"/>
      <c r="D188" s="236" t="s">
        <v>192</v>
      </c>
      <c r="E188" s="237" t="s">
        <v>19</v>
      </c>
      <c r="F188" s="238" t="s">
        <v>749</v>
      </c>
      <c r="G188" s="235"/>
      <c r="H188" s="239">
        <v>6</v>
      </c>
      <c r="I188" s="240"/>
      <c r="J188" s="235"/>
      <c r="K188" s="235"/>
      <c r="L188" s="241"/>
      <c r="M188" s="242"/>
      <c r="N188" s="243"/>
      <c r="O188" s="243"/>
      <c r="P188" s="243"/>
      <c r="Q188" s="243"/>
      <c r="R188" s="243"/>
      <c r="S188" s="243"/>
      <c r="T188" s="24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5" t="s">
        <v>192</v>
      </c>
      <c r="AU188" s="245" t="s">
        <v>83</v>
      </c>
      <c r="AV188" s="13" t="s">
        <v>83</v>
      </c>
      <c r="AW188" s="13" t="s">
        <v>35</v>
      </c>
      <c r="AX188" s="13" t="s">
        <v>74</v>
      </c>
      <c r="AY188" s="245" t="s">
        <v>182</v>
      </c>
    </row>
    <row r="189" s="13" customFormat="1">
      <c r="A189" s="13"/>
      <c r="B189" s="234"/>
      <c r="C189" s="235"/>
      <c r="D189" s="236" t="s">
        <v>192</v>
      </c>
      <c r="E189" s="237" t="s">
        <v>19</v>
      </c>
      <c r="F189" s="238" t="s">
        <v>750</v>
      </c>
      <c r="G189" s="235"/>
      <c r="H189" s="239">
        <v>6</v>
      </c>
      <c r="I189" s="240"/>
      <c r="J189" s="235"/>
      <c r="K189" s="235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192</v>
      </c>
      <c r="AU189" s="245" t="s">
        <v>83</v>
      </c>
      <c r="AV189" s="13" t="s">
        <v>83</v>
      </c>
      <c r="AW189" s="13" t="s">
        <v>35</v>
      </c>
      <c r="AX189" s="13" t="s">
        <v>74</v>
      </c>
      <c r="AY189" s="245" t="s">
        <v>182</v>
      </c>
    </row>
    <row r="190" s="13" customFormat="1">
      <c r="A190" s="13"/>
      <c r="B190" s="234"/>
      <c r="C190" s="235"/>
      <c r="D190" s="236" t="s">
        <v>192</v>
      </c>
      <c r="E190" s="237" t="s">
        <v>19</v>
      </c>
      <c r="F190" s="238" t="s">
        <v>751</v>
      </c>
      <c r="G190" s="235"/>
      <c r="H190" s="239">
        <v>6</v>
      </c>
      <c r="I190" s="240"/>
      <c r="J190" s="235"/>
      <c r="K190" s="235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192</v>
      </c>
      <c r="AU190" s="245" t="s">
        <v>83</v>
      </c>
      <c r="AV190" s="13" t="s">
        <v>83</v>
      </c>
      <c r="AW190" s="13" t="s">
        <v>35</v>
      </c>
      <c r="AX190" s="13" t="s">
        <v>74</v>
      </c>
      <c r="AY190" s="245" t="s">
        <v>182</v>
      </c>
    </row>
    <row r="191" s="13" customFormat="1">
      <c r="A191" s="13"/>
      <c r="B191" s="234"/>
      <c r="C191" s="235"/>
      <c r="D191" s="236" t="s">
        <v>192</v>
      </c>
      <c r="E191" s="237" t="s">
        <v>19</v>
      </c>
      <c r="F191" s="238" t="s">
        <v>752</v>
      </c>
      <c r="G191" s="235"/>
      <c r="H191" s="239">
        <v>6</v>
      </c>
      <c r="I191" s="240"/>
      <c r="J191" s="235"/>
      <c r="K191" s="235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192</v>
      </c>
      <c r="AU191" s="245" t="s">
        <v>83</v>
      </c>
      <c r="AV191" s="13" t="s">
        <v>83</v>
      </c>
      <c r="AW191" s="13" t="s">
        <v>35</v>
      </c>
      <c r="AX191" s="13" t="s">
        <v>74</v>
      </c>
      <c r="AY191" s="245" t="s">
        <v>182</v>
      </c>
    </row>
    <row r="192" s="13" customFormat="1">
      <c r="A192" s="13"/>
      <c r="B192" s="234"/>
      <c r="C192" s="235"/>
      <c r="D192" s="236" t="s">
        <v>192</v>
      </c>
      <c r="E192" s="237" t="s">
        <v>19</v>
      </c>
      <c r="F192" s="238" t="s">
        <v>753</v>
      </c>
      <c r="G192" s="235"/>
      <c r="H192" s="239">
        <v>6</v>
      </c>
      <c r="I192" s="240"/>
      <c r="J192" s="235"/>
      <c r="K192" s="235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192</v>
      </c>
      <c r="AU192" s="245" t="s">
        <v>83</v>
      </c>
      <c r="AV192" s="13" t="s">
        <v>83</v>
      </c>
      <c r="AW192" s="13" t="s">
        <v>35</v>
      </c>
      <c r="AX192" s="13" t="s">
        <v>74</v>
      </c>
      <c r="AY192" s="245" t="s">
        <v>182</v>
      </c>
    </row>
    <row r="193" s="13" customFormat="1">
      <c r="A193" s="13"/>
      <c r="B193" s="234"/>
      <c r="C193" s="235"/>
      <c r="D193" s="236" t="s">
        <v>192</v>
      </c>
      <c r="E193" s="237" t="s">
        <v>19</v>
      </c>
      <c r="F193" s="238" t="s">
        <v>754</v>
      </c>
      <c r="G193" s="235"/>
      <c r="H193" s="239">
        <v>6</v>
      </c>
      <c r="I193" s="240"/>
      <c r="J193" s="235"/>
      <c r="K193" s="235"/>
      <c r="L193" s="241"/>
      <c r="M193" s="242"/>
      <c r="N193" s="243"/>
      <c r="O193" s="243"/>
      <c r="P193" s="243"/>
      <c r="Q193" s="243"/>
      <c r="R193" s="243"/>
      <c r="S193" s="243"/>
      <c r="T193" s="24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5" t="s">
        <v>192</v>
      </c>
      <c r="AU193" s="245" t="s">
        <v>83</v>
      </c>
      <c r="AV193" s="13" t="s">
        <v>83</v>
      </c>
      <c r="AW193" s="13" t="s">
        <v>35</v>
      </c>
      <c r="AX193" s="13" t="s">
        <v>74</v>
      </c>
      <c r="AY193" s="245" t="s">
        <v>182</v>
      </c>
    </row>
    <row r="194" s="13" customFormat="1">
      <c r="A194" s="13"/>
      <c r="B194" s="234"/>
      <c r="C194" s="235"/>
      <c r="D194" s="236" t="s">
        <v>192</v>
      </c>
      <c r="E194" s="237" t="s">
        <v>19</v>
      </c>
      <c r="F194" s="238" t="s">
        <v>755</v>
      </c>
      <c r="G194" s="235"/>
      <c r="H194" s="239">
        <v>6</v>
      </c>
      <c r="I194" s="240"/>
      <c r="J194" s="235"/>
      <c r="K194" s="235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192</v>
      </c>
      <c r="AU194" s="245" t="s">
        <v>83</v>
      </c>
      <c r="AV194" s="13" t="s">
        <v>83</v>
      </c>
      <c r="AW194" s="13" t="s">
        <v>35</v>
      </c>
      <c r="AX194" s="13" t="s">
        <v>74</v>
      </c>
      <c r="AY194" s="245" t="s">
        <v>182</v>
      </c>
    </row>
    <row r="195" s="13" customFormat="1">
      <c r="A195" s="13"/>
      <c r="B195" s="234"/>
      <c r="C195" s="235"/>
      <c r="D195" s="236" t="s">
        <v>192</v>
      </c>
      <c r="E195" s="237" t="s">
        <v>19</v>
      </c>
      <c r="F195" s="238" t="s">
        <v>756</v>
      </c>
      <c r="G195" s="235"/>
      <c r="H195" s="239">
        <v>6</v>
      </c>
      <c r="I195" s="240"/>
      <c r="J195" s="235"/>
      <c r="K195" s="235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192</v>
      </c>
      <c r="AU195" s="245" t="s">
        <v>83</v>
      </c>
      <c r="AV195" s="13" t="s">
        <v>83</v>
      </c>
      <c r="AW195" s="13" t="s">
        <v>35</v>
      </c>
      <c r="AX195" s="13" t="s">
        <v>74</v>
      </c>
      <c r="AY195" s="245" t="s">
        <v>182</v>
      </c>
    </row>
    <row r="196" s="13" customFormat="1">
      <c r="A196" s="13"/>
      <c r="B196" s="234"/>
      <c r="C196" s="235"/>
      <c r="D196" s="236" t="s">
        <v>192</v>
      </c>
      <c r="E196" s="237" t="s">
        <v>19</v>
      </c>
      <c r="F196" s="238" t="s">
        <v>757</v>
      </c>
      <c r="G196" s="235"/>
      <c r="H196" s="239">
        <v>6</v>
      </c>
      <c r="I196" s="240"/>
      <c r="J196" s="235"/>
      <c r="K196" s="235"/>
      <c r="L196" s="241"/>
      <c r="M196" s="242"/>
      <c r="N196" s="243"/>
      <c r="O196" s="243"/>
      <c r="P196" s="243"/>
      <c r="Q196" s="243"/>
      <c r="R196" s="243"/>
      <c r="S196" s="243"/>
      <c r="T196" s="24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5" t="s">
        <v>192</v>
      </c>
      <c r="AU196" s="245" t="s">
        <v>83</v>
      </c>
      <c r="AV196" s="13" t="s">
        <v>83</v>
      </c>
      <c r="AW196" s="13" t="s">
        <v>35</v>
      </c>
      <c r="AX196" s="13" t="s">
        <v>74</v>
      </c>
      <c r="AY196" s="245" t="s">
        <v>182</v>
      </c>
    </row>
    <row r="197" s="13" customFormat="1">
      <c r="A197" s="13"/>
      <c r="B197" s="234"/>
      <c r="C197" s="235"/>
      <c r="D197" s="236" t="s">
        <v>192</v>
      </c>
      <c r="E197" s="237" t="s">
        <v>19</v>
      </c>
      <c r="F197" s="238" t="s">
        <v>758</v>
      </c>
      <c r="G197" s="235"/>
      <c r="H197" s="239">
        <v>6</v>
      </c>
      <c r="I197" s="240"/>
      <c r="J197" s="235"/>
      <c r="K197" s="235"/>
      <c r="L197" s="241"/>
      <c r="M197" s="242"/>
      <c r="N197" s="243"/>
      <c r="O197" s="243"/>
      <c r="P197" s="243"/>
      <c r="Q197" s="243"/>
      <c r="R197" s="243"/>
      <c r="S197" s="243"/>
      <c r="T197" s="24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5" t="s">
        <v>192</v>
      </c>
      <c r="AU197" s="245" t="s">
        <v>83</v>
      </c>
      <c r="AV197" s="13" t="s">
        <v>83</v>
      </c>
      <c r="AW197" s="13" t="s">
        <v>35</v>
      </c>
      <c r="AX197" s="13" t="s">
        <v>74</v>
      </c>
      <c r="AY197" s="245" t="s">
        <v>182</v>
      </c>
    </row>
    <row r="198" s="13" customFormat="1">
      <c r="A198" s="13"/>
      <c r="B198" s="234"/>
      <c r="C198" s="235"/>
      <c r="D198" s="236" t="s">
        <v>192</v>
      </c>
      <c r="E198" s="237" t="s">
        <v>19</v>
      </c>
      <c r="F198" s="238" t="s">
        <v>759</v>
      </c>
      <c r="G198" s="235"/>
      <c r="H198" s="239">
        <v>6</v>
      </c>
      <c r="I198" s="240"/>
      <c r="J198" s="235"/>
      <c r="K198" s="235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192</v>
      </c>
      <c r="AU198" s="245" t="s">
        <v>83</v>
      </c>
      <c r="AV198" s="13" t="s">
        <v>83</v>
      </c>
      <c r="AW198" s="13" t="s">
        <v>35</v>
      </c>
      <c r="AX198" s="13" t="s">
        <v>74</v>
      </c>
      <c r="AY198" s="245" t="s">
        <v>182</v>
      </c>
    </row>
    <row r="199" s="13" customFormat="1">
      <c r="A199" s="13"/>
      <c r="B199" s="234"/>
      <c r="C199" s="235"/>
      <c r="D199" s="236" t="s">
        <v>192</v>
      </c>
      <c r="E199" s="237" t="s">
        <v>19</v>
      </c>
      <c r="F199" s="238" t="s">
        <v>760</v>
      </c>
      <c r="G199" s="235"/>
      <c r="H199" s="239">
        <v>6</v>
      </c>
      <c r="I199" s="240"/>
      <c r="J199" s="235"/>
      <c r="K199" s="235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192</v>
      </c>
      <c r="AU199" s="245" t="s">
        <v>83</v>
      </c>
      <c r="AV199" s="13" t="s">
        <v>83</v>
      </c>
      <c r="AW199" s="13" t="s">
        <v>35</v>
      </c>
      <c r="AX199" s="13" t="s">
        <v>74</v>
      </c>
      <c r="AY199" s="245" t="s">
        <v>182</v>
      </c>
    </row>
    <row r="200" s="14" customFormat="1">
      <c r="A200" s="14"/>
      <c r="B200" s="246"/>
      <c r="C200" s="247"/>
      <c r="D200" s="236" t="s">
        <v>192</v>
      </c>
      <c r="E200" s="248" t="s">
        <v>19</v>
      </c>
      <c r="F200" s="249" t="s">
        <v>197</v>
      </c>
      <c r="G200" s="247"/>
      <c r="H200" s="250">
        <v>108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6" t="s">
        <v>192</v>
      </c>
      <c r="AU200" s="256" t="s">
        <v>83</v>
      </c>
      <c r="AV200" s="14" t="s">
        <v>188</v>
      </c>
      <c r="AW200" s="14" t="s">
        <v>35</v>
      </c>
      <c r="AX200" s="14" t="s">
        <v>74</v>
      </c>
      <c r="AY200" s="256" t="s">
        <v>182</v>
      </c>
    </row>
    <row r="201" s="13" customFormat="1">
      <c r="A201" s="13"/>
      <c r="B201" s="234"/>
      <c r="C201" s="235"/>
      <c r="D201" s="236" t="s">
        <v>192</v>
      </c>
      <c r="E201" s="237" t="s">
        <v>19</v>
      </c>
      <c r="F201" s="238" t="s">
        <v>81</v>
      </c>
      <c r="G201" s="235"/>
      <c r="H201" s="239">
        <v>1</v>
      </c>
      <c r="I201" s="240"/>
      <c r="J201" s="235"/>
      <c r="K201" s="235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192</v>
      </c>
      <c r="AU201" s="245" t="s">
        <v>83</v>
      </c>
      <c r="AV201" s="13" t="s">
        <v>83</v>
      </c>
      <c r="AW201" s="13" t="s">
        <v>35</v>
      </c>
      <c r="AX201" s="13" t="s">
        <v>74</v>
      </c>
      <c r="AY201" s="245" t="s">
        <v>182</v>
      </c>
    </row>
    <row r="202" s="14" customFormat="1">
      <c r="A202" s="14"/>
      <c r="B202" s="246"/>
      <c r="C202" s="247"/>
      <c r="D202" s="236" t="s">
        <v>192</v>
      </c>
      <c r="E202" s="248" t="s">
        <v>19</v>
      </c>
      <c r="F202" s="249" t="s">
        <v>197</v>
      </c>
      <c r="G202" s="247"/>
      <c r="H202" s="250">
        <v>1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6" t="s">
        <v>192</v>
      </c>
      <c r="AU202" s="256" t="s">
        <v>83</v>
      </c>
      <c r="AV202" s="14" t="s">
        <v>188</v>
      </c>
      <c r="AW202" s="14" t="s">
        <v>35</v>
      </c>
      <c r="AX202" s="14" t="s">
        <v>81</v>
      </c>
      <c r="AY202" s="256" t="s">
        <v>182</v>
      </c>
    </row>
    <row r="203" s="12" customFormat="1" ht="22.8" customHeight="1">
      <c r="A203" s="12"/>
      <c r="B203" s="200"/>
      <c r="C203" s="201"/>
      <c r="D203" s="202" t="s">
        <v>73</v>
      </c>
      <c r="E203" s="214" t="s">
        <v>404</v>
      </c>
      <c r="F203" s="214" t="s">
        <v>405</v>
      </c>
      <c r="G203" s="201"/>
      <c r="H203" s="201"/>
      <c r="I203" s="204"/>
      <c r="J203" s="215">
        <f>BK203</f>
        <v>0</v>
      </c>
      <c r="K203" s="201"/>
      <c r="L203" s="206"/>
      <c r="M203" s="207"/>
      <c r="N203" s="208"/>
      <c r="O203" s="208"/>
      <c r="P203" s="209">
        <f>SUM(P204:P207)</f>
        <v>0</v>
      </c>
      <c r="Q203" s="208"/>
      <c r="R203" s="209">
        <f>SUM(R204:R207)</f>
        <v>0</v>
      </c>
      <c r="S203" s="208"/>
      <c r="T203" s="210">
        <f>SUM(T204:T207)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1" t="s">
        <v>81</v>
      </c>
      <c r="AT203" s="212" t="s">
        <v>73</v>
      </c>
      <c r="AU203" s="212" t="s">
        <v>81</v>
      </c>
      <c r="AY203" s="211" t="s">
        <v>182</v>
      </c>
      <c r="BK203" s="213">
        <f>SUM(BK204:BK207)</f>
        <v>0</v>
      </c>
    </row>
    <row r="204" s="2" customFormat="1" ht="44.25" customHeight="1">
      <c r="A204" s="41"/>
      <c r="B204" s="42"/>
      <c r="C204" s="216" t="s">
        <v>240</v>
      </c>
      <c r="D204" s="216" t="s">
        <v>184</v>
      </c>
      <c r="E204" s="217" t="s">
        <v>407</v>
      </c>
      <c r="F204" s="218" t="s">
        <v>408</v>
      </c>
      <c r="G204" s="219" t="s">
        <v>409</v>
      </c>
      <c r="H204" s="220">
        <v>27.957999999999998</v>
      </c>
      <c r="I204" s="221"/>
      <c r="J204" s="222">
        <f>ROUND(I204*H204,2)</f>
        <v>0</v>
      </c>
      <c r="K204" s="218" t="s">
        <v>187</v>
      </c>
      <c r="L204" s="47"/>
      <c r="M204" s="223" t="s">
        <v>19</v>
      </c>
      <c r="N204" s="224" t="s">
        <v>45</v>
      </c>
      <c r="O204" s="87"/>
      <c r="P204" s="225">
        <f>O204*H204</f>
        <v>0</v>
      </c>
      <c r="Q204" s="225">
        <v>0</v>
      </c>
      <c r="R204" s="225">
        <f>Q204*H204</f>
        <v>0</v>
      </c>
      <c r="S204" s="225">
        <v>0</v>
      </c>
      <c r="T204" s="226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7" t="s">
        <v>188</v>
      </c>
      <c r="AT204" s="227" t="s">
        <v>184</v>
      </c>
      <c r="AU204" s="227" t="s">
        <v>83</v>
      </c>
      <c r="AY204" s="20" t="s">
        <v>182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20" t="s">
        <v>81</v>
      </c>
      <c r="BK204" s="228">
        <f>ROUND(I204*H204,2)</f>
        <v>0</v>
      </c>
      <c r="BL204" s="20" t="s">
        <v>188</v>
      </c>
      <c r="BM204" s="227" t="s">
        <v>819</v>
      </c>
    </row>
    <row r="205" s="2" customFormat="1">
      <c r="A205" s="41"/>
      <c r="B205" s="42"/>
      <c r="C205" s="43"/>
      <c r="D205" s="229" t="s">
        <v>190</v>
      </c>
      <c r="E205" s="43"/>
      <c r="F205" s="230" t="s">
        <v>411</v>
      </c>
      <c r="G205" s="43"/>
      <c r="H205" s="43"/>
      <c r="I205" s="231"/>
      <c r="J205" s="43"/>
      <c r="K205" s="43"/>
      <c r="L205" s="47"/>
      <c r="M205" s="232"/>
      <c r="N205" s="233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190</v>
      </c>
      <c r="AU205" s="20" t="s">
        <v>83</v>
      </c>
    </row>
    <row r="206" s="2" customFormat="1" ht="55.5" customHeight="1">
      <c r="A206" s="41"/>
      <c r="B206" s="42"/>
      <c r="C206" s="216" t="s">
        <v>245</v>
      </c>
      <c r="D206" s="216" t="s">
        <v>184</v>
      </c>
      <c r="E206" s="217" t="s">
        <v>413</v>
      </c>
      <c r="F206" s="218" t="s">
        <v>414</v>
      </c>
      <c r="G206" s="219" t="s">
        <v>409</v>
      </c>
      <c r="H206" s="220">
        <v>27.957999999999998</v>
      </c>
      <c r="I206" s="221"/>
      <c r="J206" s="222">
        <f>ROUND(I206*H206,2)</f>
        <v>0</v>
      </c>
      <c r="K206" s="218" t="s">
        <v>187</v>
      </c>
      <c r="L206" s="47"/>
      <c r="M206" s="223" t="s">
        <v>19</v>
      </c>
      <c r="N206" s="224" t="s">
        <v>45</v>
      </c>
      <c r="O206" s="87"/>
      <c r="P206" s="225">
        <f>O206*H206</f>
        <v>0</v>
      </c>
      <c r="Q206" s="225">
        <v>0</v>
      </c>
      <c r="R206" s="225">
        <f>Q206*H206</f>
        <v>0</v>
      </c>
      <c r="S206" s="225">
        <v>0</v>
      </c>
      <c r="T206" s="226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7" t="s">
        <v>188</v>
      </c>
      <c r="AT206" s="227" t="s">
        <v>184</v>
      </c>
      <c r="AU206" s="227" t="s">
        <v>83</v>
      </c>
      <c r="AY206" s="20" t="s">
        <v>182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20" t="s">
        <v>81</v>
      </c>
      <c r="BK206" s="228">
        <f>ROUND(I206*H206,2)</f>
        <v>0</v>
      </c>
      <c r="BL206" s="20" t="s">
        <v>188</v>
      </c>
      <c r="BM206" s="227" t="s">
        <v>820</v>
      </c>
    </row>
    <row r="207" s="2" customFormat="1">
      <c r="A207" s="41"/>
      <c r="B207" s="42"/>
      <c r="C207" s="43"/>
      <c r="D207" s="229" t="s">
        <v>190</v>
      </c>
      <c r="E207" s="43"/>
      <c r="F207" s="230" t="s">
        <v>416</v>
      </c>
      <c r="G207" s="43"/>
      <c r="H207" s="43"/>
      <c r="I207" s="231"/>
      <c r="J207" s="43"/>
      <c r="K207" s="43"/>
      <c r="L207" s="47"/>
      <c r="M207" s="289"/>
      <c r="N207" s="290"/>
      <c r="O207" s="291"/>
      <c r="P207" s="291"/>
      <c r="Q207" s="291"/>
      <c r="R207" s="291"/>
      <c r="S207" s="291"/>
      <c r="T207" s="292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190</v>
      </c>
      <c r="AU207" s="20" t="s">
        <v>83</v>
      </c>
    </row>
    <row r="208" s="2" customFormat="1" ht="6.96" customHeight="1">
      <c r="A208" s="41"/>
      <c r="B208" s="62"/>
      <c r="C208" s="63"/>
      <c r="D208" s="63"/>
      <c r="E208" s="63"/>
      <c r="F208" s="63"/>
      <c r="G208" s="63"/>
      <c r="H208" s="63"/>
      <c r="I208" s="63"/>
      <c r="J208" s="63"/>
      <c r="K208" s="63"/>
      <c r="L208" s="47"/>
      <c r="M208" s="41"/>
      <c r="O208" s="41"/>
      <c r="P208" s="41"/>
      <c r="Q208" s="41"/>
      <c r="R208" s="41"/>
      <c r="S208" s="41"/>
      <c r="T208" s="41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</row>
  </sheetData>
  <sheetProtection sheet="1" autoFilter="0" formatColumns="0" formatRows="0" objects="1" scenarios="1" spinCount="100000" saltValue="3SXO9IRRoRps9y5Qxs1bFTdgVnPQjdwWwu0cU3jW3jv5tAQ1RFlAA4Wox2lH9ju43TVUteaHckhMugJxQLJ3TQ==" hashValue="cQbOjQiiwuaPdy6Y59qK6e2e2mVO1y4wIFl84PhN+RNXq8d8dFe12gp/3OzSfP1wPYOx9OmBOBsoMFQSpYYJDA==" algorithmName="SHA-512" password="E8BA"/>
  <autoFilter ref="C90:K2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5_01/113205111"/>
    <hyperlink ref="F116" r:id="rId2" display="https://podminky.urs.cz/item/CS_URS_2025_01/122251101"/>
    <hyperlink ref="F120" r:id="rId3" display="https://podminky.urs.cz/item/CS_URS_2025_01/132251101"/>
    <hyperlink ref="F136" r:id="rId4" display="https://podminky.urs.cz/item/CS_URS_2025_01/162351104"/>
    <hyperlink ref="F141" r:id="rId5" display="https://podminky.urs.cz/item/CS_URS_2025_01/171251101"/>
    <hyperlink ref="F147" r:id="rId6" display="https://podminky.urs.cz/item/CS_URS_2025_01/463211141"/>
    <hyperlink ref="F164" r:id="rId7" display="https://podminky.urs.cz/item/CS_URS_2025_01/597311121"/>
    <hyperlink ref="F205" r:id="rId8" display="https://podminky.urs.cz/item/CS_URS_2025_01/998225111"/>
    <hyperlink ref="F207" r:id="rId9" display="https://podminky.urs.cz/item/CS_URS_2025_01/9982251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127</v>
      </c>
      <c r="AZ2" s="141" t="s">
        <v>134</v>
      </c>
      <c r="BA2" s="141" t="s">
        <v>135</v>
      </c>
      <c r="BB2" s="141" t="s">
        <v>136</v>
      </c>
      <c r="BC2" s="141" t="s">
        <v>821</v>
      </c>
      <c r="BD2" s="141" t="s">
        <v>83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83</v>
      </c>
      <c r="AZ3" s="141" t="s">
        <v>143</v>
      </c>
      <c r="BA3" s="141" t="s">
        <v>19</v>
      </c>
      <c r="BB3" s="141" t="s">
        <v>19</v>
      </c>
      <c r="BC3" s="141" t="s">
        <v>822</v>
      </c>
      <c r="BD3" s="141" t="s">
        <v>83</v>
      </c>
    </row>
    <row r="4" s="1" customFormat="1" ht="24.96" customHeight="1">
      <c r="B4" s="23"/>
      <c r="D4" s="144" t="s">
        <v>140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Rekonstrukce LC Bohunka</v>
      </c>
      <c r="F7" s="146"/>
      <c r="G7" s="146"/>
      <c r="H7" s="146"/>
      <c r="L7" s="23"/>
    </row>
    <row r="8" s="1" customFormat="1" ht="12" customHeight="1">
      <c r="B8" s="23"/>
      <c r="D8" s="146" t="s">
        <v>148</v>
      </c>
      <c r="L8" s="23"/>
    </row>
    <row r="9" s="2" customFormat="1" ht="16.5" customHeight="1">
      <c r="A9" s="41"/>
      <c r="B9" s="47"/>
      <c r="C9" s="41"/>
      <c r="D9" s="41"/>
      <c r="E9" s="147" t="s">
        <v>823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154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824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30. 4. 2024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27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28</v>
      </c>
      <c r="F17" s="41"/>
      <c r="G17" s="41"/>
      <c r="H17" s="41"/>
      <c r="I17" s="146" t="s">
        <v>29</v>
      </c>
      <c r="J17" s="136" t="s">
        <v>30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31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29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33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34</v>
      </c>
      <c r="F23" s="41"/>
      <c r="G23" s="41"/>
      <c r="H23" s="41"/>
      <c r="I23" s="146" t="s">
        <v>29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36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37</v>
      </c>
      <c r="F26" s="41"/>
      <c r="G26" s="41"/>
      <c r="H26" s="41"/>
      <c r="I26" s="146" t="s">
        <v>29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38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40</v>
      </c>
      <c r="E32" s="41"/>
      <c r="F32" s="41"/>
      <c r="G32" s="41"/>
      <c r="H32" s="41"/>
      <c r="I32" s="41"/>
      <c r="J32" s="157">
        <f>ROUND(J90,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42</v>
      </c>
      <c r="G34" s="41"/>
      <c r="H34" s="41"/>
      <c r="I34" s="158" t="s">
        <v>41</v>
      </c>
      <c r="J34" s="158" t="s">
        <v>43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44</v>
      </c>
      <c r="E35" s="146" t="s">
        <v>45</v>
      </c>
      <c r="F35" s="160">
        <f>ROUND((SUM(BE90:BE134)),  2)</f>
        <v>0</v>
      </c>
      <c r="G35" s="41"/>
      <c r="H35" s="41"/>
      <c r="I35" s="161">
        <v>0.20999999999999999</v>
      </c>
      <c r="J35" s="160">
        <f>ROUND(((SUM(BE90:BE134))*I35),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46</v>
      </c>
      <c r="F36" s="160">
        <f>ROUND((SUM(BF90:BF134)),  2)</f>
        <v>0</v>
      </c>
      <c r="G36" s="41"/>
      <c r="H36" s="41"/>
      <c r="I36" s="161">
        <v>0.14999999999999999</v>
      </c>
      <c r="J36" s="160">
        <f>ROUND(((SUM(BF90:BF134))*I36),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47</v>
      </c>
      <c r="F37" s="160">
        <f>ROUND((SUM(BG90:BG134)),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48</v>
      </c>
      <c r="F38" s="160">
        <f>ROUND((SUM(BH90:BH134)),  2)</f>
        <v>0</v>
      </c>
      <c r="G38" s="41"/>
      <c r="H38" s="41"/>
      <c r="I38" s="161">
        <v>0.14999999999999999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49</v>
      </c>
      <c r="F39" s="160">
        <f>ROUND((SUM(BI90:BI134)),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50</v>
      </c>
      <c r="E41" s="164"/>
      <c r="F41" s="164"/>
      <c r="G41" s="165" t="s">
        <v>51</v>
      </c>
      <c r="H41" s="166" t="s">
        <v>52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158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Rekonstrukce LC Bohunka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148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823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154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24039-14XC-SO-04-01 - Cesta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k.ú. Milonice, Lažany</v>
      </c>
      <c r="G56" s="43"/>
      <c r="H56" s="43"/>
      <c r="I56" s="35" t="s">
        <v>23</v>
      </c>
      <c r="J56" s="75" t="str">
        <f>IF(J14="","",J14)</f>
        <v>30. 4. 2024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25.65" customHeight="1">
      <c r="A58" s="41"/>
      <c r="B58" s="42"/>
      <c r="C58" s="35" t="s">
        <v>25</v>
      </c>
      <c r="D58" s="43"/>
      <c r="E58" s="43"/>
      <c r="F58" s="30" t="str">
        <f>E17</f>
        <v>Lesy města Brna, a.s.</v>
      </c>
      <c r="G58" s="43"/>
      <c r="H58" s="43"/>
      <c r="I58" s="35" t="s">
        <v>33</v>
      </c>
      <c r="J58" s="39" t="str">
        <f>E23</f>
        <v>Regioprojekt Brno, s.r.o.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36</v>
      </c>
      <c r="J59" s="39" t="str">
        <f>E26</f>
        <v>Ing. Ondřej Ševčík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159</v>
      </c>
      <c r="D61" s="175"/>
      <c r="E61" s="175"/>
      <c r="F61" s="175"/>
      <c r="G61" s="175"/>
      <c r="H61" s="175"/>
      <c r="I61" s="175"/>
      <c r="J61" s="176" t="s">
        <v>160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72</v>
      </c>
      <c r="D63" s="43"/>
      <c r="E63" s="43"/>
      <c r="F63" s="43"/>
      <c r="G63" s="43"/>
      <c r="H63" s="43"/>
      <c r="I63" s="43"/>
      <c r="J63" s="105">
        <f>J90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161</v>
      </c>
    </row>
    <row r="64" s="9" customFormat="1" ht="24.96" customHeight="1">
      <c r="A64" s="9"/>
      <c r="B64" s="178"/>
      <c r="C64" s="179"/>
      <c r="D64" s="180" t="s">
        <v>162</v>
      </c>
      <c r="E64" s="181"/>
      <c r="F64" s="181"/>
      <c r="G64" s="181"/>
      <c r="H64" s="181"/>
      <c r="I64" s="181"/>
      <c r="J64" s="182">
        <f>J91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163</v>
      </c>
      <c r="E65" s="186"/>
      <c r="F65" s="186"/>
      <c r="G65" s="186"/>
      <c r="H65" s="186"/>
      <c r="I65" s="186"/>
      <c r="J65" s="187">
        <f>J92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8"/>
      <c r="D66" s="185" t="s">
        <v>164</v>
      </c>
      <c r="E66" s="186"/>
      <c r="F66" s="186"/>
      <c r="G66" s="186"/>
      <c r="H66" s="186"/>
      <c r="I66" s="186"/>
      <c r="J66" s="187">
        <f>J111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8"/>
      <c r="D67" s="185" t="s">
        <v>499</v>
      </c>
      <c r="E67" s="186"/>
      <c r="F67" s="186"/>
      <c r="G67" s="186"/>
      <c r="H67" s="186"/>
      <c r="I67" s="186"/>
      <c r="J67" s="187">
        <f>J123</f>
        <v>0</v>
      </c>
      <c r="K67" s="128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8"/>
      <c r="D68" s="185" t="s">
        <v>166</v>
      </c>
      <c r="E68" s="186"/>
      <c r="F68" s="186"/>
      <c r="G68" s="186"/>
      <c r="H68" s="186"/>
      <c r="I68" s="186"/>
      <c r="J68" s="187">
        <f>J132</f>
        <v>0</v>
      </c>
      <c r="K68" s="128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167</v>
      </c>
      <c r="D75" s="43"/>
      <c r="E75" s="43"/>
      <c r="F75" s="43"/>
      <c r="G75" s="43"/>
      <c r="H75" s="43"/>
      <c r="I75" s="43"/>
      <c r="J75" s="43"/>
      <c r="K75" s="43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73" t="str">
        <f>E7</f>
        <v>Rekonstrukce LC Bohunka</v>
      </c>
      <c r="F78" s="35"/>
      <c r="G78" s="35"/>
      <c r="H78" s="35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" customFormat="1" ht="12" customHeight="1">
      <c r="B79" s="24"/>
      <c r="C79" s="35" t="s">
        <v>148</v>
      </c>
      <c r="D79" s="25"/>
      <c r="E79" s="25"/>
      <c r="F79" s="25"/>
      <c r="G79" s="25"/>
      <c r="H79" s="25"/>
      <c r="I79" s="25"/>
      <c r="J79" s="25"/>
      <c r="K79" s="25"/>
      <c r="L79" s="23"/>
    </row>
    <row r="80" s="2" customFormat="1" ht="16.5" customHeight="1">
      <c r="A80" s="41"/>
      <c r="B80" s="42"/>
      <c r="C80" s="43"/>
      <c r="D80" s="43"/>
      <c r="E80" s="173" t="s">
        <v>823</v>
      </c>
      <c r="F80" s="43"/>
      <c r="G80" s="43"/>
      <c r="H80" s="43"/>
      <c r="I80" s="43"/>
      <c r="J80" s="43"/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154</v>
      </c>
      <c r="D81" s="43"/>
      <c r="E81" s="43"/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72" t="str">
        <f>E11</f>
        <v>24039-14XC-SO-04-01 - Cesta</v>
      </c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21</v>
      </c>
      <c r="D84" s="43"/>
      <c r="E84" s="43"/>
      <c r="F84" s="30" t="str">
        <f>F14</f>
        <v>k.ú. Milonice, Lažany</v>
      </c>
      <c r="G84" s="43"/>
      <c r="H84" s="43"/>
      <c r="I84" s="35" t="s">
        <v>23</v>
      </c>
      <c r="J84" s="75" t="str">
        <f>IF(J14="","",J14)</f>
        <v>30. 4. 2024</v>
      </c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25.65" customHeight="1">
      <c r="A86" s="41"/>
      <c r="B86" s="42"/>
      <c r="C86" s="35" t="s">
        <v>25</v>
      </c>
      <c r="D86" s="43"/>
      <c r="E86" s="43"/>
      <c r="F86" s="30" t="str">
        <f>E17</f>
        <v>Lesy města Brna, a.s.</v>
      </c>
      <c r="G86" s="43"/>
      <c r="H86" s="43"/>
      <c r="I86" s="35" t="s">
        <v>33</v>
      </c>
      <c r="J86" s="39" t="str">
        <f>E23</f>
        <v>Regioprojekt Brno, s.r.o.</v>
      </c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5" t="s">
        <v>31</v>
      </c>
      <c r="D87" s="43"/>
      <c r="E87" s="43"/>
      <c r="F87" s="30" t="str">
        <f>IF(E20="","",E20)</f>
        <v>Vyplň údaj</v>
      </c>
      <c r="G87" s="43"/>
      <c r="H87" s="43"/>
      <c r="I87" s="35" t="s">
        <v>36</v>
      </c>
      <c r="J87" s="39" t="str">
        <f>E26</f>
        <v>Ing. Ondřej Ševčík</v>
      </c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0.32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11" customFormat="1" ht="29.28" customHeight="1">
      <c r="A89" s="189"/>
      <c r="B89" s="190"/>
      <c r="C89" s="191" t="s">
        <v>168</v>
      </c>
      <c r="D89" s="192" t="s">
        <v>59</v>
      </c>
      <c r="E89" s="192" t="s">
        <v>55</v>
      </c>
      <c r="F89" s="192" t="s">
        <v>56</v>
      </c>
      <c r="G89" s="192" t="s">
        <v>169</v>
      </c>
      <c r="H89" s="192" t="s">
        <v>170</v>
      </c>
      <c r="I89" s="192" t="s">
        <v>171</v>
      </c>
      <c r="J89" s="192" t="s">
        <v>160</v>
      </c>
      <c r="K89" s="193" t="s">
        <v>172</v>
      </c>
      <c r="L89" s="194"/>
      <c r="M89" s="95" t="s">
        <v>19</v>
      </c>
      <c r="N89" s="96" t="s">
        <v>44</v>
      </c>
      <c r="O89" s="96" t="s">
        <v>173</v>
      </c>
      <c r="P89" s="96" t="s">
        <v>174</v>
      </c>
      <c r="Q89" s="96" t="s">
        <v>175</v>
      </c>
      <c r="R89" s="96" t="s">
        <v>176</v>
      </c>
      <c r="S89" s="96" t="s">
        <v>177</v>
      </c>
      <c r="T89" s="97" t="s">
        <v>178</v>
      </c>
      <c r="U89" s="189"/>
      <c r="V89" s="189"/>
      <c r="W89" s="189"/>
      <c r="X89" s="189"/>
      <c r="Y89" s="189"/>
      <c r="Z89" s="189"/>
      <c r="AA89" s="189"/>
      <c r="AB89" s="189"/>
      <c r="AC89" s="189"/>
      <c r="AD89" s="189"/>
      <c r="AE89" s="189"/>
    </row>
    <row r="90" s="2" customFormat="1" ht="22.8" customHeight="1">
      <c r="A90" s="41"/>
      <c r="B90" s="42"/>
      <c r="C90" s="102" t="s">
        <v>179</v>
      </c>
      <c r="D90" s="43"/>
      <c r="E90" s="43"/>
      <c r="F90" s="43"/>
      <c r="G90" s="43"/>
      <c r="H90" s="43"/>
      <c r="I90" s="43"/>
      <c r="J90" s="195">
        <f>BK90</f>
        <v>0</v>
      </c>
      <c r="K90" s="43"/>
      <c r="L90" s="47"/>
      <c r="M90" s="98"/>
      <c r="N90" s="196"/>
      <c r="O90" s="99"/>
      <c r="P90" s="197">
        <f>P91</f>
        <v>0</v>
      </c>
      <c r="Q90" s="99"/>
      <c r="R90" s="197">
        <f>R91</f>
        <v>361.05915200000004</v>
      </c>
      <c r="S90" s="99"/>
      <c r="T90" s="198">
        <f>T91</f>
        <v>58.091999999999999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73</v>
      </c>
      <c r="AU90" s="20" t="s">
        <v>161</v>
      </c>
      <c r="BK90" s="199">
        <f>BK91</f>
        <v>0</v>
      </c>
    </row>
    <row r="91" s="12" customFormat="1" ht="25.92" customHeight="1">
      <c r="A91" s="12"/>
      <c r="B91" s="200"/>
      <c r="C91" s="201"/>
      <c r="D91" s="202" t="s">
        <v>73</v>
      </c>
      <c r="E91" s="203" t="s">
        <v>180</v>
      </c>
      <c r="F91" s="203" t="s">
        <v>181</v>
      </c>
      <c r="G91" s="201"/>
      <c r="H91" s="201"/>
      <c r="I91" s="204"/>
      <c r="J91" s="205">
        <f>BK91</f>
        <v>0</v>
      </c>
      <c r="K91" s="201"/>
      <c r="L91" s="206"/>
      <c r="M91" s="207"/>
      <c r="N91" s="208"/>
      <c r="O91" s="208"/>
      <c r="P91" s="209">
        <f>P92+P111+P123+P132</f>
        <v>0</v>
      </c>
      <c r="Q91" s="208"/>
      <c r="R91" s="209">
        <f>R92+R111+R123+R132</f>
        <v>361.05915200000004</v>
      </c>
      <c r="S91" s="208"/>
      <c r="T91" s="210">
        <f>T92+T111+T123+T132</f>
        <v>58.091999999999999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1" t="s">
        <v>81</v>
      </c>
      <c r="AT91" s="212" t="s">
        <v>73</v>
      </c>
      <c r="AU91" s="212" t="s">
        <v>74</v>
      </c>
      <c r="AY91" s="211" t="s">
        <v>182</v>
      </c>
      <c r="BK91" s="213">
        <f>BK92+BK111+BK123+BK132</f>
        <v>0</v>
      </c>
    </row>
    <row r="92" s="12" customFormat="1" ht="22.8" customHeight="1">
      <c r="A92" s="12"/>
      <c r="B92" s="200"/>
      <c r="C92" s="201"/>
      <c r="D92" s="202" t="s">
        <v>73</v>
      </c>
      <c r="E92" s="214" t="s">
        <v>81</v>
      </c>
      <c r="F92" s="214" t="s">
        <v>183</v>
      </c>
      <c r="G92" s="201"/>
      <c r="H92" s="201"/>
      <c r="I92" s="204"/>
      <c r="J92" s="215">
        <f>BK92</f>
        <v>0</v>
      </c>
      <c r="K92" s="201"/>
      <c r="L92" s="206"/>
      <c r="M92" s="207"/>
      <c r="N92" s="208"/>
      <c r="O92" s="208"/>
      <c r="P92" s="209">
        <f>SUM(P93:P110)</f>
        <v>0</v>
      </c>
      <c r="Q92" s="208"/>
      <c r="R92" s="209">
        <f>SUM(R93:R110)</f>
        <v>0</v>
      </c>
      <c r="S92" s="208"/>
      <c r="T92" s="210">
        <f>SUM(T93:T110)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1" t="s">
        <v>81</v>
      </c>
      <c r="AT92" s="212" t="s">
        <v>73</v>
      </c>
      <c r="AU92" s="212" t="s">
        <v>81</v>
      </c>
      <c r="AY92" s="211" t="s">
        <v>182</v>
      </c>
      <c r="BK92" s="213">
        <f>SUM(BK93:BK110)</f>
        <v>0</v>
      </c>
    </row>
    <row r="93" s="2" customFormat="1" ht="62.7" customHeight="1">
      <c r="A93" s="41"/>
      <c r="B93" s="42"/>
      <c r="C93" s="216" t="s">
        <v>81</v>
      </c>
      <c r="D93" s="216" t="s">
        <v>184</v>
      </c>
      <c r="E93" s="217" t="s">
        <v>228</v>
      </c>
      <c r="F93" s="218" t="s">
        <v>229</v>
      </c>
      <c r="G93" s="219" t="s">
        <v>214</v>
      </c>
      <c r="H93" s="220">
        <v>49.5</v>
      </c>
      <c r="I93" s="221"/>
      <c r="J93" s="222">
        <f>ROUND(I93*H93,2)</f>
        <v>0</v>
      </c>
      <c r="K93" s="218" t="s">
        <v>187</v>
      </c>
      <c r="L93" s="47"/>
      <c r="M93" s="223" t="s">
        <v>19</v>
      </c>
      <c r="N93" s="224" t="s">
        <v>45</v>
      </c>
      <c r="O93" s="87"/>
      <c r="P93" s="225">
        <f>O93*H93</f>
        <v>0</v>
      </c>
      <c r="Q93" s="225">
        <v>0</v>
      </c>
      <c r="R93" s="225">
        <f>Q93*H93</f>
        <v>0</v>
      </c>
      <c r="S93" s="225">
        <v>0</v>
      </c>
      <c r="T93" s="226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7" t="s">
        <v>188</v>
      </c>
      <c r="AT93" s="227" t="s">
        <v>184</v>
      </c>
      <c r="AU93" s="227" t="s">
        <v>83</v>
      </c>
      <c r="AY93" s="20" t="s">
        <v>182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20" t="s">
        <v>81</v>
      </c>
      <c r="BK93" s="228">
        <f>ROUND(I93*H93,2)</f>
        <v>0</v>
      </c>
      <c r="BL93" s="20" t="s">
        <v>188</v>
      </c>
      <c r="BM93" s="227" t="s">
        <v>825</v>
      </c>
    </row>
    <row r="94" s="2" customFormat="1">
      <c r="A94" s="41"/>
      <c r="B94" s="42"/>
      <c r="C94" s="43"/>
      <c r="D94" s="229" t="s">
        <v>190</v>
      </c>
      <c r="E94" s="43"/>
      <c r="F94" s="230" t="s">
        <v>231</v>
      </c>
      <c r="G94" s="43"/>
      <c r="H94" s="43"/>
      <c r="I94" s="231"/>
      <c r="J94" s="43"/>
      <c r="K94" s="43"/>
      <c r="L94" s="47"/>
      <c r="M94" s="232"/>
      <c r="N94" s="233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190</v>
      </c>
      <c r="AU94" s="20" t="s">
        <v>83</v>
      </c>
    </row>
    <row r="95" s="13" customFormat="1">
      <c r="A95" s="13"/>
      <c r="B95" s="234"/>
      <c r="C95" s="235"/>
      <c r="D95" s="236" t="s">
        <v>192</v>
      </c>
      <c r="E95" s="237" t="s">
        <v>19</v>
      </c>
      <c r="F95" s="238" t="s">
        <v>233</v>
      </c>
      <c r="G95" s="235"/>
      <c r="H95" s="239">
        <v>49.5</v>
      </c>
      <c r="I95" s="240"/>
      <c r="J95" s="235"/>
      <c r="K95" s="235"/>
      <c r="L95" s="241"/>
      <c r="M95" s="242"/>
      <c r="N95" s="243"/>
      <c r="O95" s="243"/>
      <c r="P95" s="243"/>
      <c r="Q95" s="243"/>
      <c r="R95" s="243"/>
      <c r="S95" s="243"/>
      <c r="T95" s="24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5" t="s">
        <v>192</v>
      </c>
      <c r="AU95" s="245" t="s">
        <v>83</v>
      </c>
      <c r="AV95" s="13" t="s">
        <v>83</v>
      </c>
      <c r="AW95" s="13" t="s">
        <v>35</v>
      </c>
      <c r="AX95" s="13" t="s">
        <v>74</v>
      </c>
      <c r="AY95" s="245" t="s">
        <v>182</v>
      </c>
    </row>
    <row r="96" s="14" customFormat="1">
      <c r="A96" s="14"/>
      <c r="B96" s="246"/>
      <c r="C96" s="247"/>
      <c r="D96" s="236" t="s">
        <v>192</v>
      </c>
      <c r="E96" s="248" t="s">
        <v>234</v>
      </c>
      <c r="F96" s="249" t="s">
        <v>197</v>
      </c>
      <c r="G96" s="247"/>
      <c r="H96" s="250">
        <v>49.5</v>
      </c>
      <c r="I96" s="251"/>
      <c r="J96" s="247"/>
      <c r="K96" s="247"/>
      <c r="L96" s="252"/>
      <c r="M96" s="253"/>
      <c r="N96" s="254"/>
      <c r="O96" s="254"/>
      <c r="P96" s="254"/>
      <c r="Q96" s="254"/>
      <c r="R96" s="254"/>
      <c r="S96" s="254"/>
      <c r="T96" s="25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6" t="s">
        <v>192</v>
      </c>
      <c r="AU96" s="256" t="s">
        <v>83</v>
      </c>
      <c r="AV96" s="14" t="s">
        <v>188</v>
      </c>
      <c r="AW96" s="14" t="s">
        <v>35</v>
      </c>
      <c r="AX96" s="14" t="s">
        <v>81</v>
      </c>
      <c r="AY96" s="256" t="s">
        <v>182</v>
      </c>
    </row>
    <row r="97" s="2" customFormat="1" ht="44.25" customHeight="1">
      <c r="A97" s="41"/>
      <c r="B97" s="42"/>
      <c r="C97" s="216" t="s">
        <v>83</v>
      </c>
      <c r="D97" s="216" t="s">
        <v>184</v>
      </c>
      <c r="E97" s="217" t="s">
        <v>241</v>
      </c>
      <c r="F97" s="218" t="s">
        <v>242</v>
      </c>
      <c r="G97" s="219" t="s">
        <v>214</v>
      </c>
      <c r="H97" s="220">
        <v>49.5</v>
      </c>
      <c r="I97" s="221"/>
      <c r="J97" s="222">
        <f>ROUND(I97*H97,2)</f>
        <v>0</v>
      </c>
      <c r="K97" s="218" t="s">
        <v>187</v>
      </c>
      <c r="L97" s="47"/>
      <c r="M97" s="223" t="s">
        <v>19</v>
      </c>
      <c r="N97" s="224" t="s">
        <v>45</v>
      </c>
      <c r="O97" s="87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7" t="s">
        <v>188</v>
      </c>
      <c r="AT97" s="227" t="s">
        <v>184</v>
      </c>
      <c r="AU97" s="227" t="s">
        <v>83</v>
      </c>
      <c r="AY97" s="20" t="s">
        <v>182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81</v>
      </c>
      <c r="BK97" s="228">
        <f>ROUND(I97*H97,2)</f>
        <v>0</v>
      </c>
      <c r="BL97" s="20" t="s">
        <v>188</v>
      </c>
      <c r="BM97" s="227" t="s">
        <v>826</v>
      </c>
    </row>
    <row r="98" s="2" customFormat="1">
      <c r="A98" s="41"/>
      <c r="B98" s="42"/>
      <c r="C98" s="43"/>
      <c r="D98" s="229" t="s">
        <v>190</v>
      </c>
      <c r="E98" s="43"/>
      <c r="F98" s="230" t="s">
        <v>244</v>
      </c>
      <c r="G98" s="43"/>
      <c r="H98" s="43"/>
      <c r="I98" s="231"/>
      <c r="J98" s="43"/>
      <c r="K98" s="43"/>
      <c r="L98" s="47"/>
      <c r="M98" s="232"/>
      <c r="N98" s="233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190</v>
      </c>
      <c r="AU98" s="20" t="s">
        <v>83</v>
      </c>
    </row>
    <row r="99" s="13" customFormat="1">
      <c r="A99" s="13"/>
      <c r="B99" s="234"/>
      <c r="C99" s="235"/>
      <c r="D99" s="236" t="s">
        <v>192</v>
      </c>
      <c r="E99" s="237" t="s">
        <v>19</v>
      </c>
      <c r="F99" s="238" t="s">
        <v>233</v>
      </c>
      <c r="G99" s="235"/>
      <c r="H99" s="239">
        <v>49.5</v>
      </c>
      <c r="I99" s="240"/>
      <c r="J99" s="235"/>
      <c r="K99" s="235"/>
      <c r="L99" s="241"/>
      <c r="M99" s="242"/>
      <c r="N99" s="243"/>
      <c r="O99" s="243"/>
      <c r="P99" s="243"/>
      <c r="Q99" s="243"/>
      <c r="R99" s="243"/>
      <c r="S99" s="243"/>
      <c r="T99" s="24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5" t="s">
        <v>192</v>
      </c>
      <c r="AU99" s="245" t="s">
        <v>83</v>
      </c>
      <c r="AV99" s="13" t="s">
        <v>83</v>
      </c>
      <c r="AW99" s="13" t="s">
        <v>35</v>
      </c>
      <c r="AX99" s="13" t="s">
        <v>74</v>
      </c>
      <c r="AY99" s="245" t="s">
        <v>182</v>
      </c>
    </row>
    <row r="100" s="14" customFormat="1">
      <c r="A100" s="14"/>
      <c r="B100" s="246"/>
      <c r="C100" s="247"/>
      <c r="D100" s="236" t="s">
        <v>192</v>
      </c>
      <c r="E100" s="248" t="s">
        <v>19</v>
      </c>
      <c r="F100" s="249" t="s">
        <v>197</v>
      </c>
      <c r="G100" s="247"/>
      <c r="H100" s="250">
        <v>49.5</v>
      </c>
      <c r="I100" s="251"/>
      <c r="J100" s="247"/>
      <c r="K100" s="247"/>
      <c r="L100" s="252"/>
      <c r="M100" s="253"/>
      <c r="N100" s="254"/>
      <c r="O100" s="254"/>
      <c r="P100" s="254"/>
      <c r="Q100" s="254"/>
      <c r="R100" s="254"/>
      <c r="S100" s="254"/>
      <c r="T100" s="25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6" t="s">
        <v>192</v>
      </c>
      <c r="AU100" s="256" t="s">
        <v>83</v>
      </c>
      <c r="AV100" s="14" t="s">
        <v>188</v>
      </c>
      <c r="AW100" s="14" t="s">
        <v>35</v>
      </c>
      <c r="AX100" s="14" t="s">
        <v>81</v>
      </c>
      <c r="AY100" s="256" t="s">
        <v>182</v>
      </c>
    </row>
    <row r="101" s="2" customFormat="1" ht="33" customHeight="1">
      <c r="A101" s="41"/>
      <c r="B101" s="42"/>
      <c r="C101" s="216" t="s">
        <v>203</v>
      </c>
      <c r="D101" s="216" t="s">
        <v>184</v>
      </c>
      <c r="E101" s="217" t="s">
        <v>261</v>
      </c>
      <c r="F101" s="218" t="s">
        <v>262</v>
      </c>
      <c r="G101" s="219" t="s">
        <v>136</v>
      </c>
      <c r="H101" s="220">
        <v>995.5</v>
      </c>
      <c r="I101" s="221"/>
      <c r="J101" s="222">
        <f>ROUND(I101*H101,2)</f>
        <v>0</v>
      </c>
      <c r="K101" s="218" t="s">
        <v>187</v>
      </c>
      <c r="L101" s="47"/>
      <c r="M101" s="223" t="s">
        <v>19</v>
      </c>
      <c r="N101" s="224" t="s">
        <v>45</v>
      </c>
      <c r="O101" s="87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7" t="s">
        <v>188</v>
      </c>
      <c r="AT101" s="227" t="s">
        <v>184</v>
      </c>
      <c r="AU101" s="227" t="s">
        <v>83</v>
      </c>
      <c r="AY101" s="20" t="s">
        <v>182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81</v>
      </c>
      <c r="BK101" s="228">
        <f>ROUND(I101*H101,2)</f>
        <v>0</v>
      </c>
      <c r="BL101" s="20" t="s">
        <v>188</v>
      </c>
      <c r="BM101" s="227" t="s">
        <v>827</v>
      </c>
    </row>
    <row r="102" s="2" customFormat="1">
      <c r="A102" s="41"/>
      <c r="B102" s="42"/>
      <c r="C102" s="43"/>
      <c r="D102" s="229" t="s">
        <v>190</v>
      </c>
      <c r="E102" s="43"/>
      <c r="F102" s="230" t="s">
        <v>264</v>
      </c>
      <c r="G102" s="43"/>
      <c r="H102" s="43"/>
      <c r="I102" s="231"/>
      <c r="J102" s="43"/>
      <c r="K102" s="43"/>
      <c r="L102" s="47"/>
      <c r="M102" s="232"/>
      <c r="N102" s="233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190</v>
      </c>
      <c r="AU102" s="20" t="s">
        <v>83</v>
      </c>
    </row>
    <row r="103" s="15" customFormat="1">
      <c r="A103" s="15"/>
      <c r="B103" s="257"/>
      <c r="C103" s="258"/>
      <c r="D103" s="236" t="s">
        <v>192</v>
      </c>
      <c r="E103" s="259" t="s">
        <v>19</v>
      </c>
      <c r="F103" s="260" t="s">
        <v>265</v>
      </c>
      <c r="G103" s="258"/>
      <c r="H103" s="259" t="s">
        <v>19</v>
      </c>
      <c r="I103" s="261"/>
      <c r="J103" s="258"/>
      <c r="K103" s="258"/>
      <c r="L103" s="262"/>
      <c r="M103" s="263"/>
      <c r="N103" s="264"/>
      <c r="O103" s="264"/>
      <c r="P103" s="264"/>
      <c r="Q103" s="264"/>
      <c r="R103" s="264"/>
      <c r="S103" s="264"/>
      <c r="T103" s="26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66" t="s">
        <v>192</v>
      </c>
      <c r="AU103" s="266" t="s">
        <v>83</v>
      </c>
      <c r="AV103" s="15" t="s">
        <v>81</v>
      </c>
      <c r="AW103" s="15" t="s">
        <v>35</v>
      </c>
      <c r="AX103" s="15" t="s">
        <v>74</v>
      </c>
      <c r="AY103" s="266" t="s">
        <v>182</v>
      </c>
    </row>
    <row r="104" s="13" customFormat="1">
      <c r="A104" s="13"/>
      <c r="B104" s="234"/>
      <c r="C104" s="235"/>
      <c r="D104" s="236" t="s">
        <v>192</v>
      </c>
      <c r="E104" s="237" t="s">
        <v>19</v>
      </c>
      <c r="F104" s="238" t="s">
        <v>828</v>
      </c>
      <c r="G104" s="235"/>
      <c r="H104" s="239">
        <v>4</v>
      </c>
      <c r="I104" s="240"/>
      <c r="J104" s="235"/>
      <c r="K104" s="235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192</v>
      </c>
      <c r="AU104" s="245" t="s">
        <v>83</v>
      </c>
      <c r="AV104" s="13" t="s">
        <v>83</v>
      </c>
      <c r="AW104" s="13" t="s">
        <v>35</v>
      </c>
      <c r="AX104" s="13" t="s">
        <v>74</v>
      </c>
      <c r="AY104" s="245" t="s">
        <v>182</v>
      </c>
    </row>
    <row r="105" s="13" customFormat="1">
      <c r="A105" s="13"/>
      <c r="B105" s="234"/>
      <c r="C105" s="235"/>
      <c r="D105" s="236" t="s">
        <v>192</v>
      </c>
      <c r="E105" s="237" t="s">
        <v>19</v>
      </c>
      <c r="F105" s="238" t="s">
        <v>829</v>
      </c>
      <c r="G105" s="235"/>
      <c r="H105" s="239">
        <v>824</v>
      </c>
      <c r="I105" s="240"/>
      <c r="J105" s="235"/>
      <c r="K105" s="235"/>
      <c r="L105" s="241"/>
      <c r="M105" s="242"/>
      <c r="N105" s="243"/>
      <c r="O105" s="243"/>
      <c r="P105" s="243"/>
      <c r="Q105" s="243"/>
      <c r="R105" s="243"/>
      <c r="S105" s="243"/>
      <c r="T105" s="24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5" t="s">
        <v>192</v>
      </c>
      <c r="AU105" s="245" t="s">
        <v>83</v>
      </c>
      <c r="AV105" s="13" t="s">
        <v>83</v>
      </c>
      <c r="AW105" s="13" t="s">
        <v>35</v>
      </c>
      <c r="AX105" s="13" t="s">
        <v>74</v>
      </c>
      <c r="AY105" s="245" t="s">
        <v>182</v>
      </c>
    </row>
    <row r="106" s="16" customFormat="1">
      <c r="A106" s="16"/>
      <c r="B106" s="267"/>
      <c r="C106" s="268"/>
      <c r="D106" s="236" t="s">
        <v>192</v>
      </c>
      <c r="E106" s="269" t="s">
        <v>19</v>
      </c>
      <c r="F106" s="270" t="s">
        <v>269</v>
      </c>
      <c r="G106" s="268"/>
      <c r="H106" s="271">
        <v>828</v>
      </c>
      <c r="I106" s="272"/>
      <c r="J106" s="268"/>
      <c r="K106" s="268"/>
      <c r="L106" s="273"/>
      <c r="M106" s="274"/>
      <c r="N106" s="275"/>
      <c r="O106" s="275"/>
      <c r="P106" s="275"/>
      <c r="Q106" s="275"/>
      <c r="R106" s="275"/>
      <c r="S106" s="275"/>
      <c r="T106" s="27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T106" s="277" t="s">
        <v>192</v>
      </c>
      <c r="AU106" s="277" t="s">
        <v>83</v>
      </c>
      <c r="AV106" s="16" t="s">
        <v>203</v>
      </c>
      <c r="AW106" s="16" t="s">
        <v>35</v>
      </c>
      <c r="AX106" s="16" t="s">
        <v>74</v>
      </c>
      <c r="AY106" s="277" t="s">
        <v>182</v>
      </c>
    </row>
    <row r="107" s="15" customFormat="1">
      <c r="A107" s="15"/>
      <c r="B107" s="257"/>
      <c r="C107" s="258"/>
      <c r="D107" s="236" t="s">
        <v>192</v>
      </c>
      <c r="E107" s="259" t="s">
        <v>19</v>
      </c>
      <c r="F107" s="260" t="s">
        <v>270</v>
      </c>
      <c r="G107" s="258"/>
      <c r="H107" s="259" t="s">
        <v>19</v>
      </c>
      <c r="I107" s="261"/>
      <c r="J107" s="258"/>
      <c r="K107" s="258"/>
      <c r="L107" s="262"/>
      <c r="M107" s="263"/>
      <c r="N107" s="264"/>
      <c r="O107" s="264"/>
      <c r="P107" s="264"/>
      <c r="Q107" s="264"/>
      <c r="R107" s="264"/>
      <c r="S107" s="264"/>
      <c r="T107" s="26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6" t="s">
        <v>192</v>
      </c>
      <c r="AU107" s="266" t="s">
        <v>83</v>
      </c>
      <c r="AV107" s="15" t="s">
        <v>81</v>
      </c>
      <c r="AW107" s="15" t="s">
        <v>35</v>
      </c>
      <c r="AX107" s="15" t="s">
        <v>74</v>
      </c>
      <c r="AY107" s="266" t="s">
        <v>182</v>
      </c>
    </row>
    <row r="108" s="13" customFormat="1">
      <c r="A108" s="13"/>
      <c r="B108" s="234"/>
      <c r="C108" s="235"/>
      <c r="D108" s="236" t="s">
        <v>192</v>
      </c>
      <c r="E108" s="237" t="s">
        <v>19</v>
      </c>
      <c r="F108" s="238" t="s">
        <v>830</v>
      </c>
      <c r="G108" s="235"/>
      <c r="H108" s="239">
        <v>167.5</v>
      </c>
      <c r="I108" s="240"/>
      <c r="J108" s="235"/>
      <c r="K108" s="235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192</v>
      </c>
      <c r="AU108" s="245" t="s">
        <v>83</v>
      </c>
      <c r="AV108" s="13" t="s">
        <v>83</v>
      </c>
      <c r="AW108" s="13" t="s">
        <v>35</v>
      </c>
      <c r="AX108" s="13" t="s">
        <v>74</v>
      </c>
      <c r="AY108" s="245" t="s">
        <v>182</v>
      </c>
    </row>
    <row r="109" s="16" customFormat="1">
      <c r="A109" s="16"/>
      <c r="B109" s="267"/>
      <c r="C109" s="268"/>
      <c r="D109" s="236" t="s">
        <v>192</v>
      </c>
      <c r="E109" s="269" t="s">
        <v>134</v>
      </c>
      <c r="F109" s="270" t="s">
        <v>269</v>
      </c>
      <c r="G109" s="268"/>
      <c r="H109" s="271">
        <v>167.5</v>
      </c>
      <c r="I109" s="272"/>
      <c r="J109" s="268"/>
      <c r="K109" s="268"/>
      <c r="L109" s="273"/>
      <c r="M109" s="274"/>
      <c r="N109" s="275"/>
      <c r="O109" s="275"/>
      <c r="P109" s="275"/>
      <c r="Q109" s="275"/>
      <c r="R109" s="275"/>
      <c r="S109" s="275"/>
      <c r="T109" s="27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T109" s="277" t="s">
        <v>192</v>
      </c>
      <c r="AU109" s="277" t="s">
        <v>83</v>
      </c>
      <c r="AV109" s="16" t="s">
        <v>203</v>
      </c>
      <c r="AW109" s="16" t="s">
        <v>35</v>
      </c>
      <c r="AX109" s="16" t="s">
        <v>74</v>
      </c>
      <c r="AY109" s="277" t="s">
        <v>182</v>
      </c>
    </row>
    <row r="110" s="14" customFormat="1">
      <c r="A110" s="14"/>
      <c r="B110" s="246"/>
      <c r="C110" s="247"/>
      <c r="D110" s="236" t="s">
        <v>192</v>
      </c>
      <c r="E110" s="248" t="s">
        <v>19</v>
      </c>
      <c r="F110" s="249" t="s">
        <v>197</v>
      </c>
      <c r="G110" s="247"/>
      <c r="H110" s="250">
        <v>995.5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6" t="s">
        <v>192</v>
      </c>
      <c r="AU110" s="256" t="s">
        <v>83</v>
      </c>
      <c r="AV110" s="14" t="s">
        <v>188</v>
      </c>
      <c r="AW110" s="14" t="s">
        <v>35</v>
      </c>
      <c r="AX110" s="14" t="s">
        <v>81</v>
      </c>
      <c r="AY110" s="256" t="s">
        <v>182</v>
      </c>
    </row>
    <row r="111" s="12" customFormat="1" ht="22.8" customHeight="1">
      <c r="A111" s="12"/>
      <c r="B111" s="200"/>
      <c r="C111" s="201"/>
      <c r="D111" s="202" t="s">
        <v>73</v>
      </c>
      <c r="E111" s="214" t="s">
        <v>150</v>
      </c>
      <c r="F111" s="214" t="s">
        <v>315</v>
      </c>
      <c r="G111" s="201"/>
      <c r="H111" s="201"/>
      <c r="I111" s="204"/>
      <c r="J111" s="215">
        <f>BK111</f>
        <v>0</v>
      </c>
      <c r="K111" s="201"/>
      <c r="L111" s="206"/>
      <c r="M111" s="207"/>
      <c r="N111" s="208"/>
      <c r="O111" s="208"/>
      <c r="P111" s="209">
        <f>SUM(P112:P122)</f>
        <v>0</v>
      </c>
      <c r="Q111" s="208"/>
      <c r="R111" s="209">
        <f>SUM(R112:R122)</f>
        <v>361.05915200000004</v>
      </c>
      <c r="S111" s="208"/>
      <c r="T111" s="210">
        <f>SUM(T112:T122)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11" t="s">
        <v>81</v>
      </c>
      <c r="AT111" s="212" t="s">
        <v>73</v>
      </c>
      <c r="AU111" s="212" t="s">
        <v>81</v>
      </c>
      <c r="AY111" s="211" t="s">
        <v>182</v>
      </c>
      <c r="BK111" s="213">
        <f>SUM(BK112:BK122)</f>
        <v>0</v>
      </c>
    </row>
    <row r="112" s="2" customFormat="1" ht="33" customHeight="1">
      <c r="A112" s="41"/>
      <c r="B112" s="42"/>
      <c r="C112" s="216" t="s">
        <v>188</v>
      </c>
      <c r="D112" s="216" t="s">
        <v>184</v>
      </c>
      <c r="E112" s="217" t="s">
        <v>317</v>
      </c>
      <c r="F112" s="218" t="s">
        <v>318</v>
      </c>
      <c r="G112" s="219" t="s">
        <v>136</v>
      </c>
      <c r="H112" s="220">
        <v>995.5</v>
      </c>
      <c r="I112" s="221"/>
      <c r="J112" s="222">
        <f>ROUND(I112*H112,2)</f>
        <v>0</v>
      </c>
      <c r="K112" s="218" t="s">
        <v>187</v>
      </c>
      <c r="L112" s="47"/>
      <c r="M112" s="223" t="s">
        <v>19</v>
      </c>
      <c r="N112" s="224" t="s">
        <v>45</v>
      </c>
      <c r="O112" s="87"/>
      <c r="P112" s="225">
        <f>O112*H112</f>
        <v>0</v>
      </c>
      <c r="Q112" s="225">
        <v>0.23000000000000001</v>
      </c>
      <c r="R112" s="225">
        <f>Q112*H112</f>
        <v>228.965</v>
      </c>
      <c r="S112" s="225">
        <v>0</v>
      </c>
      <c r="T112" s="226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7" t="s">
        <v>188</v>
      </c>
      <c r="AT112" s="227" t="s">
        <v>184</v>
      </c>
      <c r="AU112" s="227" t="s">
        <v>83</v>
      </c>
      <c r="AY112" s="20" t="s">
        <v>182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20" t="s">
        <v>81</v>
      </c>
      <c r="BK112" s="228">
        <f>ROUND(I112*H112,2)</f>
        <v>0</v>
      </c>
      <c r="BL112" s="20" t="s">
        <v>188</v>
      </c>
      <c r="BM112" s="227" t="s">
        <v>831</v>
      </c>
    </row>
    <row r="113" s="2" customFormat="1">
      <c r="A113" s="41"/>
      <c r="B113" s="42"/>
      <c r="C113" s="43"/>
      <c r="D113" s="229" t="s">
        <v>190</v>
      </c>
      <c r="E113" s="43"/>
      <c r="F113" s="230" t="s">
        <v>320</v>
      </c>
      <c r="G113" s="43"/>
      <c r="H113" s="43"/>
      <c r="I113" s="231"/>
      <c r="J113" s="43"/>
      <c r="K113" s="43"/>
      <c r="L113" s="47"/>
      <c r="M113" s="232"/>
      <c r="N113" s="233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190</v>
      </c>
      <c r="AU113" s="20" t="s">
        <v>83</v>
      </c>
    </row>
    <row r="114" s="15" customFormat="1">
      <c r="A114" s="15"/>
      <c r="B114" s="257"/>
      <c r="C114" s="258"/>
      <c r="D114" s="236" t="s">
        <v>192</v>
      </c>
      <c r="E114" s="259" t="s">
        <v>19</v>
      </c>
      <c r="F114" s="260" t="s">
        <v>321</v>
      </c>
      <c r="G114" s="258"/>
      <c r="H114" s="259" t="s">
        <v>19</v>
      </c>
      <c r="I114" s="261"/>
      <c r="J114" s="258"/>
      <c r="K114" s="258"/>
      <c r="L114" s="262"/>
      <c r="M114" s="263"/>
      <c r="N114" s="264"/>
      <c r="O114" s="264"/>
      <c r="P114" s="264"/>
      <c r="Q114" s="264"/>
      <c r="R114" s="264"/>
      <c r="S114" s="264"/>
      <c r="T114" s="26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6" t="s">
        <v>192</v>
      </c>
      <c r="AU114" s="266" t="s">
        <v>83</v>
      </c>
      <c r="AV114" s="15" t="s">
        <v>81</v>
      </c>
      <c r="AW114" s="15" t="s">
        <v>35</v>
      </c>
      <c r="AX114" s="15" t="s">
        <v>74</v>
      </c>
      <c r="AY114" s="266" t="s">
        <v>182</v>
      </c>
    </row>
    <row r="115" s="13" customFormat="1">
      <c r="A115" s="13"/>
      <c r="B115" s="234"/>
      <c r="C115" s="235"/>
      <c r="D115" s="236" t="s">
        <v>192</v>
      </c>
      <c r="E115" s="237" t="s">
        <v>19</v>
      </c>
      <c r="F115" s="238" t="s">
        <v>828</v>
      </c>
      <c r="G115" s="235"/>
      <c r="H115" s="239">
        <v>4</v>
      </c>
      <c r="I115" s="240"/>
      <c r="J115" s="235"/>
      <c r="K115" s="235"/>
      <c r="L115" s="241"/>
      <c r="M115" s="242"/>
      <c r="N115" s="243"/>
      <c r="O115" s="243"/>
      <c r="P115" s="243"/>
      <c r="Q115" s="243"/>
      <c r="R115" s="243"/>
      <c r="S115" s="243"/>
      <c r="T115" s="24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5" t="s">
        <v>192</v>
      </c>
      <c r="AU115" s="245" t="s">
        <v>83</v>
      </c>
      <c r="AV115" s="13" t="s">
        <v>83</v>
      </c>
      <c r="AW115" s="13" t="s">
        <v>35</v>
      </c>
      <c r="AX115" s="13" t="s">
        <v>74</v>
      </c>
      <c r="AY115" s="245" t="s">
        <v>182</v>
      </c>
    </row>
    <row r="116" s="13" customFormat="1">
      <c r="A116" s="13"/>
      <c r="B116" s="234"/>
      <c r="C116" s="235"/>
      <c r="D116" s="236" t="s">
        <v>192</v>
      </c>
      <c r="E116" s="237" t="s">
        <v>19</v>
      </c>
      <c r="F116" s="238" t="s">
        <v>829</v>
      </c>
      <c r="G116" s="235"/>
      <c r="H116" s="239">
        <v>824</v>
      </c>
      <c r="I116" s="240"/>
      <c r="J116" s="235"/>
      <c r="K116" s="235"/>
      <c r="L116" s="241"/>
      <c r="M116" s="242"/>
      <c r="N116" s="243"/>
      <c r="O116" s="243"/>
      <c r="P116" s="243"/>
      <c r="Q116" s="243"/>
      <c r="R116" s="243"/>
      <c r="S116" s="243"/>
      <c r="T116" s="24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5" t="s">
        <v>192</v>
      </c>
      <c r="AU116" s="245" t="s">
        <v>83</v>
      </c>
      <c r="AV116" s="13" t="s">
        <v>83</v>
      </c>
      <c r="AW116" s="13" t="s">
        <v>35</v>
      </c>
      <c r="AX116" s="13" t="s">
        <v>74</v>
      </c>
      <c r="AY116" s="245" t="s">
        <v>182</v>
      </c>
    </row>
    <row r="117" s="13" customFormat="1">
      <c r="A117" s="13"/>
      <c r="B117" s="234"/>
      <c r="C117" s="235"/>
      <c r="D117" s="236" t="s">
        <v>192</v>
      </c>
      <c r="E117" s="237" t="s">
        <v>19</v>
      </c>
      <c r="F117" s="238" t="s">
        <v>134</v>
      </c>
      <c r="G117" s="235"/>
      <c r="H117" s="239">
        <v>167.5</v>
      </c>
      <c r="I117" s="240"/>
      <c r="J117" s="235"/>
      <c r="K117" s="235"/>
      <c r="L117" s="241"/>
      <c r="M117" s="242"/>
      <c r="N117" s="243"/>
      <c r="O117" s="243"/>
      <c r="P117" s="243"/>
      <c r="Q117" s="243"/>
      <c r="R117" s="243"/>
      <c r="S117" s="243"/>
      <c r="T117" s="24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5" t="s">
        <v>192</v>
      </c>
      <c r="AU117" s="245" t="s">
        <v>83</v>
      </c>
      <c r="AV117" s="13" t="s">
        <v>83</v>
      </c>
      <c r="AW117" s="13" t="s">
        <v>35</v>
      </c>
      <c r="AX117" s="13" t="s">
        <v>74</v>
      </c>
      <c r="AY117" s="245" t="s">
        <v>182</v>
      </c>
    </row>
    <row r="118" s="16" customFormat="1">
      <c r="A118" s="16"/>
      <c r="B118" s="267"/>
      <c r="C118" s="268"/>
      <c r="D118" s="236" t="s">
        <v>192</v>
      </c>
      <c r="E118" s="269" t="s">
        <v>19</v>
      </c>
      <c r="F118" s="270" t="s">
        <v>269</v>
      </c>
      <c r="G118" s="268"/>
      <c r="H118" s="271">
        <v>995.5</v>
      </c>
      <c r="I118" s="272"/>
      <c r="J118" s="268"/>
      <c r="K118" s="268"/>
      <c r="L118" s="273"/>
      <c r="M118" s="274"/>
      <c r="N118" s="275"/>
      <c r="O118" s="275"/>
      <c r="P118" s="275"/>
      <c r="Q118" s="275"/>
      <c r="R118" s="275"/>
      <c r="S118" s="275"/>
      <c r="T118" s="27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T118" s="277" t="s">
        <v>192</v>
      </c>
      <c r="AU118" s="277" t="s">
        <v>83</v>
      </c>
      <c r="AV118" s="16" t="s">
        <v>203</v>
      </c>
      <c r="AW118" s="16" t="s">
        <v>35</v>
      </c>
      <c r="AX118" s="16" t="s">
        <v>74</v>
      </c>
      <c r="AY118" s="277" t="s">
        <v>182</v>
      </c>
    </row>
    <row r="119" s="14" customFormat="1">
      <c r="A119" s="14"/>
      <c r="B119" s="246"/>
      <c r="C119" s="247"/>
      <c r="D119" s="236" t="s">
        <v>192</v>
      </c>
      <c r="E119" s="248" t="s">
        <v>19</v>
      </c>
      <c r="F119" s="249" t="s">
        <v>197</v>
      </c>
      <c r="G119" s="247"/>
      <c r="H119" s="250">
        <v>995.5</v>
      </c>
      <c r="I119" s="251"/>
      <c r="J119" s="247"/>
      <c r="K119" s="247"/>
      <c r="L119" s="252"/>
      <c r="M119" s="253"/>
      <c r="N119" s="254"/>
      <c r="O119" s="254"/>
      <c r="P119" s="254"/>
      <c r="Q119" s="254"/>
      <c r="R119" s="254"/>
      <c r="S119" s="254"/>
      <c r="T119" s="25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6" t="s">
        <v>192</v>
      </c>
      <c r="AU119" s="256" t="s">
        <v>83</v>
      </c>
      <c r="AV119" s="14" t="s">
        <v>188</v>
      </c>
      <c r="AW119" s="14" t="s">
        <v>35</v>
      </c>
      <c r="AX119" s="14" t="s">
        <v>81</v>
      </c>
      <c r="AY119" s="256" t="s">
        <v>182</v>
      </c>
    </row>
    <row r="120" s="2" customFormat="1" ht="66.75" customHeight="1">
      <c r="A120" s="41"/>
      <c r="B120" s="42"/>
      <c r="C120" s="216" t="s">
        <v>150</v>
      </c>
      <c r="D120" s="216" t="s">
        <v>184</v>
      </c>
      <c r="E120" s="217" t="s">
        <v>345</v>
      </c>
      <c r="F120" s="218" t="s">
        <v>346</v>
      </c>
      <c r="G120" s="219" t="s">
        <v>136</v>
      </c>
      <c r="H120" s="220">
        <v>745.20000000000005</v>
      </c>
      <c r="I120" s="221"/>
      <c r="J120" s="222">
        <f>ROUND(I120*H120,2)</f>
        <v>0</v>
      </c>
      <c r="K120" s="218" t="s">
        <v>19</v>
      </c>
      <c r="L120" s="47"/>
      <c r="M120" s="223" t="s">
        <v>19</v>
      </c>
      <c r="N120" s="224" t="s">
        <v>45</v>
      </c>
      <c r="O120" s="87"/>
      <c r="P120" s="225">
        <f>O120*H120</f>
        <v>0</v>
      </c>
      <c r="Q120" s="225">
        <v>0.17726</v>
      </c>
      <c r="R120" s="225">
        <f>Q120*H120</f>
        <v>132.09415200000001</v>
      </c>
      <c r="S120" s="225">
        <v>0</v>
      </c>
      <c r="T120" s="226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7" t="s">
        <v>188</v>
      </c>
      <c r="AT120" s="227" t="s">
        <v>184</v>
      </c>
      <c r="AU120" s="227" t="s">
        <v>83</v>
      </c>
      <c r="AY120" s="20" t="s">
        <v>182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20" t="s">
        <v>81</v>
      </c>
      <c r="BK120" s="228">
        <f>ROUND(I120*H120,2)</f>
        <v>0</v>
      </c>
      <c r="BL120" s="20" t="s">
        <v>188</v>
      </c>
      <c r="BM120" s="227" t="s">
        <v>832</v>
      </c>
    </row>
    <row r="121" s="13" customFormat="1">
      <c r="A121" s="13"/>
      <c r="B121" s="234"/>
      <c r="C121" s="235"/>
      <c r="D121" s="236" t="s">
        <v>192</v>
      </c>
      <c r="E121" s="237" t="s">
        <v>19</v>
      </c>
      <c r="F121" s="238" t="s">
        <v>833</v>
      </c>
      <c r="G121" s="235"/>
      <c r="H121" s="239">
        <v>745.20000000000005</v>
      </c>
      <c r="I121" s="240"/>
      <c r="J121" s="235"/>
      <c r="K121" s="235"/>
      <c r="L121" s="241"/>
      <c r="M121" s="242"/>
      <c r="N121" s="243"/>
      <c r="O121" s="243"/>
      <c r="P121" s="243"/>
      <c r="Q121" s="243"/>
      <c r="R121" s="243"/>
      <c r="S121" s="243"/>
      <c r="T121" s="24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5" t="s">
        <v>192</v>
      </c>
      <c r="AU121" s="245" t="s">
        <v>83</v>
      </c>
      <c r="AV121" s="13" t="s">
        <v>83</v>
      </c>
      <c r="AW121" s="13" t="s">
        <v>35</v>
      </c>
      <c r="AX121" s="13" t="s">
        <v>74</v>
      </c>
      <c r="AY121" s="245" t="s">
        <v>182</v>
      </c>
    </row>
    <row r="122" s="14" customFormat="1">
      <c r="A122" s="14"/>
      <c r="B122" s="246"/>
      <c r="C122" s="247"/>
      <c r="D122" s="236" t="s">
        <v>192</v>
      </c>
      <c r="E122" s="248" t="s">
        <v>19</v>
      </c>
      <c r="F122" s="249" t="s">
        <v>197</v>
      </c>
      <c r="G122" s="247"/>
      <c r="H122" s="250">
        <v>745.20000000000005</v>
      </c>
      <c r="I122" s="251"/>
      <c r="J122" s="247"/>
      <c r="K122" s="247"/>
      <c r="L122" s="252"/>
      <c r="M122" s="253"/>
      <c r="N122" s="254"/>
      <c r="O122" s="254"/>
      <c r="P122" s="254"/>
      <c r="Q122" s="254"/>
      <c r="R122" s="254"/>
      <c r="S122" s="254"/>
      <c r="T122" s="25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6" t="s">
        <v>192</v>
      </c>
      <c r="AU122" s="256" t="s">
        <v>83</v>
      </c>
      <c r="AV122" s="14" t="s">
        <v>188</v>
      </c>
      <c r="AW122" s="14" t="s">
        <v>35</v>
      </c>
      <c r="AX122" s="14" t="s">
        <v>81</v>
      </c>
      <c r="AY122" s="256" t="s">
        <v>182</v>
      </c>
    </row>
    <row r="123" s="12" customFormat="1" ht="22.8" customHeight="1">
      <c r="A123" s="12"/>
      <c r="B123" s="200"/>
      <c r="C123" s="201"/>
      <c r="D123" s="202" t="s">
        <v>73</v>
      </c>
      <c r="E123" s="214" t="s">
        <v>240</v>
      </c>
      <c r="F123" s="214" t="s">
        <v>349</v>
      </c>
      <c r="G123" s="201"/>
      <c r="H123" s="201"/>
      <c r="I123" s="204"/>
      <c r="J123" s="215">
        <f>BK123</f>
        <v>0</v>
      </c>
      <c r="K123" s="201"/>
      <c r="L123" s="206"/>
      <c r="M123" s="207"/>
      <c r="N123" s="208"/>
      <c r="O123" s="208"/>
      <c r="P123" s="209">
        <f>SUM(P124:P131)</f>
        <v>0</v>
      </c>
      <c r="Q123" s="208"/>
      <c r="R123" s="209">
        <f>SUM(R124:R131)</f>
        <v>0</v>
      </c>
      <c r="S123" s="208"/>
      <c r="T123" s="210">
        <f>SUM(T124:T131)</f>
        <v>58.091999999999999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81</v>
      </c>
      <c r="AT123" s="212" t="s">
        <v>73</v>
      </c>
      <c r="AU123" s="212" t="s">
        <v>81</v>
      </c>
      <c r="AY123" s="211" t="s">
        <v>182</v>
      </c>
      <c r="BK123" s="213">
        <f>SUM(BK124:BK131)</f>
        <v>0</v>
      </c>
    </row>
    <row r="124" s="2" customFormat="1" ht="90" customHeight="1">
      <c r="A124" s="41"/>
      <c r="B124" s="42"/>
      <c r="C124" s="216" t="s">
        <v>221</v>
      </c>
      <c r="D124" s="216" t="s">
        <v>184</v>
      </c>
      <c r="E124" s="217" t="s">
        <v>390</v>
      </c>
      <c r="F124" s="218" t="s">
        <v>391</v>
      </c>
      <c r="G124" s="219" t="s">
        <v>385</v>
      </c>
      <c r="H124" s="220">
        <v>165</v>
      </c>
      <c r="I124" s="221"/>
      <c r="J124" s="222">
        <f>ROUND(I124*H124,2)</f>
        <v>0</v>
      </c>
      <c r="K124" s="218" t="s">
        <v>187</v>
      </c>
      <c r="L124" s="47"/>
      <c r="M124" s="223" t="s">
        <v>19</v>
      </c>
      <c r="N124" s="224" t="s">
        <v>45</v>
      </c>
      <c r="O124" s="87"/>
      <c r="P124" s="225">
        <f>O124*H124</f>
        <v>0</v>
      </c>
      <c r="Q124" s="225">
        <v>0</v>
      </c>
      <c r="R124" s="225">
        <f>Q124*H124</f>
        <v>0</v>
      </c>
      <c r="S124" s="225">
        <v>0.19400000000000001</v>
      </c>
      <c r="T124" s="226">
        <f>S124*H124</f>
        <v>32.009999999999998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7" t="s">
        <v>188</v>
      </c>
      <c r="AT124" s="227" t="s">
        <v>184</v>
      </c>
      <c r="AU124" s="227" t="s">
        <v>83</v>
      </c>
      <c r="AY124" s="20" t="s">
        <v>182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20" t="s">
        <v>81</v>
      </c>
      <c r="BK124" s="228">
        <f>ROUND(I124*H124,2)</f>
        <v>0</v>
      </c>
      <c r="BL124" s="20" t="s">
        <v>188</v>
      </c>
      <c r="BM124" s="227" t="s">
        <v>834</v>
      </c>
    </row>
    <row r="125" s="2" customFormat="1">
      <c r="A125" s="41"/>
      <c r="B125" s="42"/>
      <c r="C125" s="43"/>
      <c r="D125" s="229" t="s">
        <v>190</v>
      </c>
      <c r="E125" s="43"/>
      <c r="F125" s="230" t="s">
        <v>393</v>
      </c>
      <c r="G125" s="43"/>
      <c r="H125" s="43"/>
      <c r="I125" s="231"/>
      <c r="J125" s="43"/>
      <c r="K125" s="43"/>
      <c r="L125" s="47"/>
      <c r="M125" s="232"/>
      <c r="N125" s="233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190</v>
      </c>
      <c r="AU125" s="20" t="s">
        <v>83</v>
      </c>
    </row>
    <row r="126" s="13" customFormat="1">
      <c r="A126" s="13"/>
      <c r="B126" s="234"/>
      <c r="C126" s="235"/>
      <c r="D126" s="236" t="s">
        <v>192</v>
      </c>
      <c r="E126" s="237" t="s">
        <v>19</v>
      </c>
      <c r="F126" s="238" t="s">
        <v>835</v>
      </c>
      <c r="G126" s="235"/>
      <c r="H126" s="239">
        <v>165</v>
      </c>
      <c r="I126" s="240"/>
      <c r="J126" s="235"/>
      <c r="K126" s="235"/>
      <c r="L126" s="241"/>
      <c r="M126" s="242"/>
      <c r="N126" s="243"/>
      <c r="O126" s="243"/>
      <c r="P126" s="243"/>
      <c r="Q126" s="243"/>
      <c r="R126" s="243"/>
      <c r="S126" s="243"/>
      <c r="T126" s="24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5" t="s">
        <v>192</v>
      </c>
      <c r="AU126" s="245" t="s">
        <v>83</v>
      </c>
      <c r="AV126" s="13" t="s">
        <v>83</v>
      </c>
      <c r="AW126" s="13" t="s">
        <v>35</v>
      </c>
      <c r="AX126" s="13" t="s">
        <v>74</v>
      </c>
      <c r="AY126" s="245" t="s">
        <v>182</v>
      </c>
    </row>
    <row r="127" s="14" customFormat="1">
      <c r="A127" s="14"/>
      <c r="B127" s="246"/>
      <c r="C127" s="247"/>
      <c r="D127" s="236" t="s">
        <v>192</v>
      </c>
      <c r="E127" s="248" t="s">
        <v>143</v>
      </c>
      <c r="F127" s="249" t="s">
        <v>197</v>
      </c>
      <c r="G127" s="247"/>
      <c r="H127" s="250">
        <v>165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6" t="s">
        <v>192</v>
      </c>
      <c r="AU127" s="256" t="s">
        <v>83</v>
      </c>
      <c r="AV127" s="14" t="s">
        <v>188</v>
      </c>
      <c r="AW127" s="14" t="s">
        <v>35</v>
      </c>
      <c r="AX127" s="14" t="s">
        <v>81</v>
      </c>
      <c r="AY127" s="256" t="s">
        <v>182</v>
      </c>
    </row>
    <row r="128" s="2" customFormat="1" ht="66.75" customHeight="1">
      <c r="A128" s="41"/>
      <c r="B128" s="42"/>
      <c r="C128" s="216" t="s">
        <v>227</v>
      </c>
      <c r="D128" s="216" t="s">
        <v>184</v>
      </c>
      <c r="E128" s="217" t="s">
        <v>399</v>
      </c>
      <c r="F128" s="218" t="s">
        <v>400</v>
      </c>
      <c r="G128" s="219" t="s">
        <v>136</v>
      </c>
      <c r="H128" s="220">
        <v>207</v>
      </c>
      <c r="I128" s="221"/>
      <c r="J128" s="222">
        <f>ROUND(I128*H128,2)</f>
        <v>0</v>
      </c>
      <c r="K128" s="218" t="s">
        <v>187</v>
      </c>
      <c r="L128" s="47"/>
      <c r="M128" s="223" t="s">
        <v>19</v>
      </c>
      <c r="N128" s="224" t="s">
        <v>45</v>
      </c>
      <c r="O128" s="87"/>
      <c r="P128" s="225">
        <f>O128*H128</f>
        <v>0</v>
      </c>
      <c r="Q128" s="225">
        <v>0</v>
      </c>
      <c r="R128" s="225">
        <f>Q128*H128</f>
        <v>0</v>
      </c>
      <c r="S128" s="225">
        <v>0.126</v>
      </c>
      <c r="T128" s="226">
        <f>S128*H128</f>
        <v>26.082000000000001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7" t="s">
        <v>188</v>
      </c>
      <c r="AT128" s="227" t="s">
        <v>184</v>
      </c>
      <c r="AU128" s="227" t="s">
        <v>83</v>
      </c>
      <c r="AY128" s="20" t="s">
        <v>182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20" t="s">
        <v>81</v>
      </c>
      <c r="BK128" s="228">
        <f>ROUND(I128*H128,2)</f>
        <v>0</v>
      </c>
      <c r="BL128" s="20" t="s">
        <v>188</v>
      </c>
      <c r="BM128" s="227" t="s">
        <v>836</v>
      </c>
    </row>
    <row r="129" s="2" customFormat="1">
      <c r="A129" s="41"/>
      <c r="B129" s="42"/>
      <c r="C129" s="43"/>
      <c r="D129" s="229" t="s">
        <v>190</v>
      </c>
      <c r="E129" s="43"/>
      <c r="F129" s="230" t="s">
        <v>402</v>
      </c>
      <c r="G129" s="43"/>
      <c r="H129" s="43"/>
      <c r="I129" s="231"/>
      <c r="J129" s="43"/>
      <c r="K129" s="43"/>
      <c r="L129" s="47"/>
      <c r="M129" s="232"/>
      <c r="N129" s="233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190</v>
      </c>
      <c r="AU129" s="20" t="s">
        <v>83</v>
      </c>
    </row>
    <row r="130" s="13" customFormat="1">
      <c r="A130" s="13"/>
      <c r="B130" s="234"/>
      <c r="C130" s="235"/>
      <c r="D130" s="236" t="s">
        <v>192</v>
      </c>
      <c r="E130" s="237" t="s">
        <v>19</v>
      </c>
      <c r="F130" s="238" t="s">
        <v>837</v>
      </c>
      <c r="G130" s="235"/>
      <c r="H130" s="239">
        <v>207</v>
      </c>
      <c r="I130" s="240"/>
      <c r="J130" s="235"/>
      <c r="K130" s="235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192</v>
      </c>
      <c r="AU130" s="245" t="s">
        <v>83</v>
      </c>
      <c r="AV130" s="13" t="s">
        <v>83</v>
      </c>
      <c r="AW130" s="13" t="s">
        <v>35</v>
      </c>
      <c r="AX130" s="13" t="s">
        <v>74</v>
      </c>
      <c r="AY130" s="245" t="s">
        <v>182</v>
      </c>
    </row>
    <row r="131" s="14" customFormat="1">
      <c r="A131" s="14"/>
      <c r="B131" s="246"/>
      <c r="C131" s="247"/>
      <c r="D131" s="236" t="s">
        <v>192</v>
      </c>
      <c r="E131" s="248" t="s">
        <v>19</v>
      </c>
      <c r="F131" s="249" t="s">
        <v>197</v>
      </c>
      <c r="G131" s="247"/>
      <c r="H131" s="250">
        <v>207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192</v>
      </c>
      <c r="AU131" s="256" t="s">
        <v>83</v>
      </c>
      <c r="AV131" s="14" t="s">
        <v>188</v>
      </c>
      <c r="AW131" s="14" t="s">
        <v>35</v>
      </c>
      <c r="AX131" s="14" t="s">
        <v>81</v>
      </c>
      <c r="AY131" s="256" t="s">
        <v>182</v>
      </c>
    </row>
    <row r="132" s="12" customFormat="1" ht="22.8" customHeight="1">
      <c r="A132" s="12"/>
      <c r="B132" s="200"/>
      <c r="C132" s="201"/>
      <c r="D132" s="202" t="s">
        <v>73</v>
      </c>
      <c r="E132" s="214" t="s">
        <v>404</v>
      </c>
      <c r="F132" s="214" t="s">
        <v>405</v>
      </c>
      <c r="G132" s="201"/>
      <c r="H132" s="201"/>
      <c r="I132" s="204"/>
      <c r="J132" s="215">
        <f>BK132</f>
        <v>0</v>
      </c>
      <c r="K132" s="201"/>
      <c r="L132" s="206"/>
      <c r="M132" s="207"/>
      <c r="N132" s="208"/>
      <c r="O132" s="208"/>
      <c r="P132" s="209">
        <f>SUM(P133:P134)</f>
        <v>0</v>
      </c>
      <c r="Q132" s="208"/>
      <c r="R132" s="209">
        <f>SUM(R133:R134)</f>
        <v>0</v>
      </c>
      <c r="S132" s="208"/>
      <c r="T132" s="210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1" t="s">
        <v>81</v>
      </c>
      <c r="AT132" s="212" t="s">
        <v>73</v>
      </c>
      <c r="AU132" s="212" t="s">
        <v>81</v>
      </c>
      <c r="AY132" s="211" t="s">
        <v>182</v>
      </c>
      <c r="BK132" s="213">
        <f>SUM(BK133:BK134)</f>
        <v>0</v>
      </c>
    </row>
    <row r="133" s="2" customFormat="1" ht="44.25" customHeight="1">
      <c r="A133" s="41"/>
      <c r="B133" s="42"/>
      <c r="C133" s="216" t="s">
        <v>235</v>
      </c>
      <c r="D133" s="216" t="s">
        <v>184</v>
      </c>
      <c r="E133" s="217" t="s">
        <v>407</v>
      </c>
      <c r="F133" s="218" t="s">
        <v>408</v>
      </c>
      <c r="G133" s="219" t="s">
        <v>409</v>
      </c>
      <c r="H133" s="220">
        <v>361.05900000000003</v>
      </c>
      <c r="I133" s="221"/>
      <c r="J133" s="222">
        <f>ROUND(I133*H133,2)</f>
        <v>0</v>
      </c>
      <c r="K133" s="218" t="s">
        <v>187</v>
      </c>
      <c r="L133" s="47"/>
      <c r="M133" s="223" t="s">
        <v>19</v>
      </c>
      <c r="N133" s="224" t="s">
        <v>45</v>
      </c>
      <c r="O133" s="87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7" t="s">
        <v>188</v>
      </c>
      <c r="AT133" s="227" t="s">
        <v>184</v>
      </c>
      <c r="AU133" s="227" t="s">
        <v>83</v>
      </c>
      <c r="AY133" s="20" t="s">
        <v>182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20" t="s">
        <v>81</v>
      </c>
      <c r="BK133" s="228">
        <f>ROUND(I133*H133,2)</f>
        <v>0</v>
      </c>
      <c r="BL133" s="20" t="s">
        <v>188</v>
      </c>
      <c r="BM133" s="227" t="s">
        <v>838</v>
      </c>
    </row>
    <row r="134" s="2" customFormat="1">
      <c r="A134" s="41"/>
      <c r="B134" s="42"/>
      <c r="C134" s="43"/>
      <c r="D134" s="229" t="s">
        <v>190</v>
      </c>
      <c r="E134" s="43"/>
      <c r="F134" s="230" t="s">
        <v>411</v>
      </c>
      <c r="G134" s="43"/>
      <c r="H134" s="43"/>
      <c r="I134" s="231"/>
      <c r="J134" s="43"/>
      <c r="K134" s="43"/>
      <c r="L134" s="47"/>
      <c r="M134" s="289"/>
      <c r="N134" s="290"/>
      <c r="O134" s="291"/>
      <c r="P134" s="291"/>
      <c r="Q134" s="291"/>
      <c r="R134" s="291"/>
      <c r="S134" s="291"/>
      <c r="T134" s="292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190</v>
      </c>
      <c r="AU134" s="20" t="s">
        <v>83</v>
      </c>
    </row>
    <row r="135" s="2" customFormat="1" ht="6.96" customHeight="1">
      <c r="A135" s="41"/>
      <c r="B135" s="62"/>
      <c r="C135" s="63"/>
      <c r="D135" s="63"/>
      <c r="E135" s="63"/>
      <c r="F135" s="63"/>
      <c r="G135" s="63"/>
      <c r="H135" s="63"/>
      <c r="I135" s="63"/>
      <c r="J135" s="63"/>
      <c r="K135" s="63"/>
      <c r="L135" s="47"/>
      <c r="M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</row>
  </sheetData>
  <sheetProtection sheet="1" autoFilter="0" formatColumns="0" formatRows="0" objects="1" scenarios="1" spinCount="100000" saltValue="IHPsY+bcYGCYCR++5Kg65oKhjiHTFsca6srlvNKbFvecgRHtUPJZhlg2ltsjwraUO6CAakAx9B2T+IMPnEsd5g==" hashValue="YeXww7tguQZHGzkrynbQx2eEmI/IXMBerIZnIqw/5URf4Vtx2gFzr5MFXnMKznuvM6uhfiIXLaRBRNh+kgAn8g==" algorithmName="SHA-512" password="E8BA"/>
  <autoFilter ref="C89:K13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4" r:id="rId1" display="https://podminky.urs.cz/item/CS_URS_2025_01/162351104"/>
    <hyperlink ref="F98" r:id="rId2" display="https://podminky.urs.cz/item/CS_URS_2025_01/171151103"/>
    <hyperlink ref="F102" r:id="rId3" display="https://podminky.urs.cz/item/CS_URS_2025_01/181951112"/>
    <hyperlink ref="F113" r:id="rId4" display="https://podminky.urs.cz/item/CS_URS_2025_01/564831111"/>
    <hyperlink ref="F125" r:id="rId5" display="https://podminky.urs.cz/item/CS_URS_2025_01/938902112"/>
    <hyperlink ref="F129" r:id="rId6" display="https://podminky.urs.cz/item/CS_URS_2025_01/938909611"/>
    <hyperlink ref="F134" r:id="rId7" display="https://podminky.urs.cz/item/CS_URS_2025_01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130</v>
      </c>
      <c r="AZ2" s="141" t="s">
        <v>684</v>
      </c>
      <c r="BA2" s="141" t="s">
        <v>19</v>
      </c>
      <c r="BB2" s="141" t="s">
        <v>136</v>
      </c>
      <c r="BC2" s="141" t="s">
        <v>839</v>
      </c>
      <c r="BD2" s="141" t="s">
        <v>83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83</v>
      </c>
      <c r="AZ3" s="141" t="s">
        <v>840</v>
      </c>
      <c r="BA3" s="141" t="s">
        <v>19</v>
      </c>
      <c r="BB3" s="141" t="s">
        <v>19</v>
      </c>
      <c r="BC3" s="141" t="s">
        <v>841</v>
      </c>
      <c r="BD3" s="141" t="s">
        <v>83</v>
      </c>
    </row>
    <row r="4" s="1" customFormat="1" ht="24.96" customHeight="1">
      <c r="B4" s="23"/>
      <c r="D4" s="144" t="s">
        <v>140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Rekonstrukce LC Bohunka</v>
      </c>
      <c r="F7" s="146"/>
      <c r="G7" s="146"/>
      <c r="H7" s="146"/>
      <c r="L7" s="23"/>
    </row>
    <row r="8" s="1" customFormat="1" ht="12" customHeight="1">
      <c r="B8" s="23"/>
      <c r="D8" s="146" t="s">
        <v>148</v>
      </c>
      <c r="L8" s="23"/>
    </row>
    <row r="9" s="2" customFormat="1" ht="16.5" customHeight="1">
      <c r="A9" s="41"/>
      <c r="B9" s="47"/>
      <c r="C9" s="41"/>
      <c r="D9" s="41"/>
      <c r="E9" s="147" t="s">
        <v>823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154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842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30. 4. 2024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27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28</v>
      </c>
      <c r="F17" s="41"/>
      <c r="G17" s="41"/>
      <c r="H17" s="41"/>
      <c r="I17" s="146" t="s">
        <v>29</v>
      </c>
      <c r="J17" s="136" t="s">
        <v>30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31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29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33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34</v>
      </c>
      <c r="F23" s="41"/>
      <c r="G23" s="41"/>
      <c r="H23" s="41"/>
      <c r="I23" s="146" t="s">
        <v>29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36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37</v>
      </c>
      <c r="F26" s="41"/>
      <c r="G26" s="41"/>
      <c r="H26" s="41"/>
      <c r="I26" s="146" t="s">
        <v>29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38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40</v>
      </c>
      <c r="E32" s="41"/>
      <c r="F32" s="41"/>
      <c r="G32" s="41"/>
      <c r="H32" s="41"/>
      <c r="I32" s="41"/>
      <c r="J32" s="157">
        <f>ROUND(J89,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42</v>
      </c>
      <c r="G34" s="41"/>
      <c r="H34" s="41"/>
      <c r="I34" s="158" t="s">
        <v>41</v>
      </c>
      <c r="J34" s="158" t="s">
        <v>43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44</v>
      </c>
      <c r="E35" s="146" t="s">
        <v>45</v>
      </c>
      <c r="F35" s="160">
        <f>ROUND((SUM(BE89:BE113)),  2)</f>
        <v>0</v>
      </c>
      <c r="G35" s="41"/>
      <c r="H35" s="41"/>
      <c r="I35" s="161">
        <v>0.20999999999999999</v>
      </c>
      <c r="J35" s="160">
        <f>ROUND(((SUM(BE89:BE113))*I35),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46</v>
      </c>
      <c r="F36" s="160">
        <f>ROUND((SUM(BF89:BF113)),  2)</f>
        <v>0</v>
      </c>
      <c r="G36" s="41"/>
      <c r="H36" s="41"/>
      <c r="I36" s="161">
        <v>0.14999999999999999</v>
      </c>
      <c r="J36" s="160">
        <f>ROUND(((SUM(BF89:BF113))*I36),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47</v>
      </c>
      <c r="F37" s="160">
        <f>ROUND((SUM(BG89:BG113)),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48</v>
      </c>
      <c r="F38" s="160">
        <f>ROUND((SUM(BH89:BH113)),  2)</f>
        <v>0</v>
      </c>
      <c r="G38" s="41"/>
      <c r="H38" s="41"/>
      <c r="I38" s="161">
        <v>0.14999999999999999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49</v>
      </c>
      <c r="F39" s="160">
        <f>ROUND((SUM(BI89:BI113)),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50</v>
      </c>
      <c r="E41" s="164"/>
      <c r="F41" s="164"/>
      <c r="G41" s="165" t="s">
        <v>51</v>
      </c>
      <c r="H41" s="166" t="s">
        <v>52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158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Rekonstrukce LC Bohunka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148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823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154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24039-14XC-SO-04-02 - Sjezdy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k.ú. Milonice, Lažany</v>
      </c>
      <c r="G56" s="43"/>
      <c r="H56" s="43"/>
      <c r="I56" s="35" t="s">
        <v>23</v>
      </c>
      <c r="J56" s="75" t="str">
        <f>IF(J14="","",J14)</f>
        <v>30. 4. 2024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25.65" customHeight="1">
      <c r="A58" s="41"/>
      <c r="B58" s="42"/>
      <c r="C58" s="35" t="s">
        <v>25</v>
      </c>
      <c r="D58" s="43"/>
      <c r="E58" s="43"/>
      <c r="F58" s="30" t="str">
        <f>E17</f>
        <v>Lesy města Brna, a.s.</v>
      </c>
      <c r="G58" s="43"/>
      <c r="H58" s="43"/>
      <c r="I58" s="35" t="s">
        <v>33</v>
      </c>
      <c r="J58" s="39" t="str">
        <f>E23</f>
        <v>Regioprojekt Brno, s.r.o.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36</v>
      </c>
      <c r="J59" s="39" t="str">
        <f>E26</f>
        <v>Ing. Ondřej Ševčík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159</v>
      </c>
      <c r="D61" s="175"/>
      <c r="E61" s="175"/>
      <c r="F61" s="175"/>
      <c r="G61" s="175"/>
      <c r="H61" s="175"/>
      <c r="I61" s="175"/>
      <c r="J61" s="176" t="s">
        <v>160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72</v>
      </c>
      <c r="D63" s="43"/>
      <c r="E63" s="43"/>
      <c r="F63" s="43"/>
      <c r="G63" s="43"/>
      <c r="H63" s="43"/>
      <c r="I63" s="43"/>
      <c r="J63" s="105">
        <f>J89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161</v>
      </c>
    </row>
    <row r="64" s="9" customFormat="1" ht="24.96" customHeight="1">
      <c r="A64" s="9"/>
      <c r="B64" s="178"/>
      <c r="C64" s="179"/>
      <c r="D64" s="180" t="s">
        <v>162</v>
      </c>
      <c r="E64" s="181"/>
      <c r="F64" s="181"/>
      <c r="G64" s="181"/>
      <c r="H64" s="181"/>
      <c r="I64" s="181"/>
      <c r="J64" s="182">
        <f>J90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163</v>
      </c>
      <c r="E65" s="186"/>
      <c r="F65" s="186"/>
      <c r="G65" s="186"/>
      <c r="H65" s="186"/>
      <c r="I65" s="186"/>
      <c r="J65" s="187">
        <f>J91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8"/>
      <c r="D66" s="185" t="s">
        <v>164</v>
      </c>
      <c r="E66" s="186"/>
      <c r="F66" s="186"/>
      <c r="G66" s="186"/>
      <c r="H66" s="186"/>
      <c r="I66" s="186"/>
      <c r="J66" s="187">
        <f>J97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8"/>
      <c r="D67" s="185" t="s">
        <v>166</v>
      </c>
      <c r="E67" s="186"/>
      <c r="F67" s="186"/>
      <c r="G67" s="186"/>
      <c r="H67" s="186"/>
      <c r="I67" s="186"/>
      <c r="J67" s="187">
        <f>J109</f>
        <v>0</v>
      </c>
      <c r="K67" s="128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4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167</v>
      </c>
      <c r="D74" s="43"/>
      <c r="E74" s="43"/>
      <c r="F74" s="43"/>
      <c r="G74" s="43"/>
      <c r="H74" s="43"/>
      <c r="I74" s="43"/>
      <c r="J74" s="43"/>
      <c r="K74" s="43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16</v>
      </c>
      <c r="D76" s="43"/>
      <c r="E76" s="43"/>
      <c r="F76" s="43"/>
      <c r="G76" s="43"/>
      <c r="H76" s="43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73" t="str">
        <f>E7</f>
        <v>Rekonstrukce LC Bohunka</v>
      </c>
      <c r="F77" s="35"/>
      <c r="G77" s="35"/>
      <c r="H77" s="35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1" customFormat="1" ht="12" customHeight="1">
      <c r="B78" s="24"/>
      <c r="C78" s="35" t="s">
        <v>148</v>
      </c>
      <c r="D78" s="25"/>
      <c r="E78" s="25"/>
      <c r="F78" s="25"/>
      <c r="G78" s="25"/>
      <c r="H78" s="25"/>
      <c r="I78" s="25"/>
      <c r="J78" s="25"/>
      <c r="K78" s="25"/>
      <c r="L78" s="23"/>
    </row>
    <row r="79" s="2" customFormat="1" ht="16.5" customHeight="1">
      <c r="A79" s="41"/>
      <c r="B79" s="42"/>
      <c r="C79" s="43"/>
      <c r="D79" s="43"/>
      <c r="E79" s="173" t="s">
        <v>823</v>
      </c>
      <c r="F79" s="43"/>
      <c r="G79" s="43"/>
      <c r="H79" s="43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154</v>
      </c>
      <c r="D80" s="43"/>
      <c r="E80" s="43"/>
      <c r="F80" s="43"/>
      <c r="G80" s="43"/>
      <c r="H80" s="43"/>
      <c r="I80" s="43"/>
      <c r="J80" s="43"/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E11</f>
        <v>24039-14XC-SO-04-02 - Sjezdy</v>
      </c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21</v>
      </c>
      <c r="D83" s="43"/>
      <c r="E83" s="43"/>
      <c r="F83" s="30" t="str">
        <f>F14</f>
        <v>k.ú. Milonice, Lažany</v>
      </c>
      <c r="G83" s="43"/>
      <c r="H83" s="43"/>
      <c r="I83" s="35" t="s">
        <v>23</v>
      </c>
      <c r="J83" s="75" t="str">
        <f>IF(J14="","",J14)</f>
        <v>30. 4. 2024</v>
      </c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25.65" customHeight="1">
      <c r="A85" s="41"/>
      <c r="B85" s="42"/>
      <c r="C85" s="35" t="s">
        <v>25</v>
      </c>
      <c r="D85" s="43"/>
      <c r="E85" s="43"/>
      <c r="F85" s="30" t="str">
        <f>E17</f>
        <v>Lesy města Brna, a.s.</v>
      </c>
      <c r="G85" s="43"/>
      <c r="H85" s="43"/>
      <c r="I85" s="35" t="s">
        <v>33</v>
      </c>
      <c r="J85" s="39" t="str">
        <f>E23</f>
        <v>Regioprojekt Brno, s.r.o.</v>
      </c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31</v>
      </c>
      <c r="D86" s="43"/>
      <c r="E86" s="43"/>
      <c r="F86" s="30" t="str">
        <f>IF(E20="","",E20)</f>
        <v>Vyplň údaj</v>
      </c>
      <c r="G86" s="43"/>
      <c r="H86" s="43"/>
      <c r="I86" s="35" t="s">
        <v>36</v>
      </c>
      <c r="J86" s="39" t="str">
        <f>E26</f>
        <v>Ing. Ondřej Ševčík</v>
      </c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9"/>
      <c r="B88" s="190"/>
      <c r="C88" s="191" t="s">
        <v>168</v>
      </c>
      <c r="D88" s="192" t="s">
        <v>59</v>
      </c>
      <c r="E88" s="192" t="s">
        <v>55</v>
      </c>
      <c r="F88" s="192" t="s">
        <v>56</v>
      </c>
      <c r="G88" s="192" t="s">
        <v>169</v>
      </c>
      <c r="H88" s="192" t="s">
        <v>170</v>
      </c>
      <c r="I88" s="192" t="s">
        <v>171</v>
      </c>
      <c r="J88" s="192" t="s">
        <v>160</v>
      </c>
      <c r="K88" s="193" t="s">
        <v>172</v>
      </c>
      <c r="L88" s="194"/>
      <c r="M88" s="95" t="s">
        <v>19</v>
      </c>
      <c r="N88" s="96" t="s">
        <v>44</v>
      </c>
      <c r="O88" s="96" t="s">
        <v>173</v>
      </c>
      <c r="P88" s="96" t="s">
        <v>174</v>
      </c>
      <c r="Q88" s="96" t="s">
        <v>175</v>
      </c>
      <c r="R88" s="96" t="s">
        <v>176</v>
      </c>
      <c r="S88" s="96" t="s">
        <v>177</v>
      </c>
      <c r="T88" s="97" t="s">
        <v>178</v>
      </c>
      <c r="U88" s="189"/>
      <c r="V88" s="189"/>
      <c r="W88" s="189"/>
      <c r="X88" s="189"/>
      <c r="Y88" s="189"/>
      <c r="Z88" s="189"/>
      <c r="AA88" s="189"/>
      <c r="AB88" s="189"/>
      <c r="AC88" s="189"/>
      <c r="AD88" s="189"/>
      <c r="AE88" s="189"/>
    </row>
    <row r="89" s="2" customFormat="1" ht="22.8" customHeight="1">
      <c r="A89" s="41"/>
      <c r="B89" s="42"/>
      <c r="C89" s="102" t="s">
        <v>179</v>
      </c>
      <c r="D89" s="43"/>
      <c r="E89" s="43"/>
      <c r="F89" s="43"/>
      <c r="G89" s="43"/>
      <c r="H89" s="43"/>
      <c r="I89" s="43"/>
      <c r="J89" s="195">
        <f>BK89</f>
        <v>0</v>
      </c>
      <c r="K89" s="43"/>
      <c r="L89" s="47"/>
      <c r="M89" s="98"/>
      <c r="N89" s="196"/>
      <c r="O89" s="99"/>
      <c r="P89" s="197">
        <f>P90</f>
        <v>0</v>
      </c>
      <c r="Q89" s="99"/>
      <c r="R89" s="197">
        <f>R90</f>
        <v>158.35499999999999</v>
      </c>
      <c r="S89" s="99"/>
      <c r="T89" s="198">
        <f>T90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73</v>
      </c>
      <c r="AU89" s="20" t="s">
        <v>161</v>
      </c>
      <c r="BK89" s="199">
        <f>BK90</f>
        <v>0</v>
      </c>
    </row>
    <row r="90" s="12" customFormat="1" ht="25.92" customHeight="1">
      <c r="A90" s="12"/>
      <c r="B90" s="200"/>
      <c r="C90" s="201"/>
      <c r="D90" s="202" t="s">
        <v>73</v>
      </c>
      <c r="E90" s="203" t="s">
        <v>180</v>
      </c>
      <c r="F90" s="203" t="s">
        <v>181</v>
      </c>
      <c r="G90" s="201"/>
      <c r="H90" s="201"/>
      <c r="I90" s="204"/>
      <c r="J90" s="205">
        <f>BK90</f>
        <v>0</v>
      </c>
      <c r="K90" s="201"/>
      <c r="L90" s="206"/>
      <c r="M90" s="207"/>
      <c r="N90" s="208"/>
      <c r="O90" s="208"/>
      <c r="P90" s="209">
        <f>P91+P97+P109</f>
        <v>0</v>
      </c>
      <c r="Q90" s="208"/>
      <c r="R90" s="209">
        <f>R91+R97+R109</f>
        <v>158.35499999999999</v>
      </c>
      <c r="S90" s="208"/>
      <c r="T90" s="210">
        <f>T91+T97+T109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1" t="s">
        <v>81</v>
      </c>
      <c r="AT90" s="212" t="s">
        <v>73</v>
      </c>
      <c r="AU90" s="212" t="s">
        <v>74</v>
      </c>
      <c r="AY90" s="211" t="s">
        <v>182</v>
      </c>
      <c r="BK90" s="213">
        <f>BK91+BK97+BK109</f>
        <v>0</v>
      </c>
    </row>
    <row r="91" s="12" customFormat="1" ht="22.8" customHeight="1">
      <c r="A91" s="12"/>
      <c r="B91" s="200"/>
      <c r="C91" s="201"/>
      <c r="D91" s="202" t="s">
        <v>73</v>
      </c>
      <c r="E91" s="214" t="s">
        <v>81</v>
      </c>
      <c r="F91" s="214" t="s">
        <v>183</v>
      </c>
      <c r="G91" s="201"/>
      <c r="H91" s="201"/>
      <c r="I91" s="204"/>
      <c r="J91" s="215">
        <f>BK91</f>
        <v>0</v>
      </c>
      <c r="K91" s="201"/>
      <c r="L91" s="206"/>
      <c r="M91" s="207"/>
      <c r="N91" s="208"/>
      <c r="O91" s="208"/>
      <c r="P91" s="209">
        <f>SUM(P92:P96)</f>
        <v>0</v>
      </c>
      <c r="Q91" s="208"/>
      <c r="R91" s="209">
        <f>SUM(R92:R96)</f>
        <v>0</v>
      </c>
      <c r="S91" s="208"/>
      <c r="T91" s="210">
        <f>SUM(T92:T96)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1" t="s">
        <v>81</v>
      </c>
      <c r="AT91" s="212" t="s">
        <v>73</v>
      </c>
      <c r="AU91" s="212" t="s">
        <v>81</v>
      </c>
      <c r="AY91" s="211" t="s">
        <v>182</v>
      </c>
      <c r="BK91" s="213">
        <f>SUM(BK92:BK96)</f>
        <v>0</v>
      </c>
    </row>
    <row r="92" s="2" customFormat="1" ht="33" customHeight="1">
      <c r="A92" s="41"/>
      <c r="B92" s="42"/>
      <c r="C92" s="216" t="s">
        <v>81</v>
      </c>
      <c r="D92" s="216" t="s">
        <v>184</v>
      </c>
      <c r="E92" s="217" t="s">
        <v>261</v>
      </c>
      <c r="F92" s="218" t="s">
        <v>262</v>
      </c>
      <c r="G92" s="219" t="s">
        <v>136</v>
      </c>
      <c r="H92" s="220">
        <v>369</v>
      </c>
      <c r="I92" s="221"/>
      <c r="J92" s="222">
        <f>ROUND(I92*H92,2)</f>
        <v>0</v>
      </c>
      <c r="K92" s="218" t="s">
        <v>187</v>
      </c>
      <c r="L92" s="47"/>
      <c r="M92" s="223" t="s">
        <v>19</v>
      </c>
      <c r="N92" s="224" t="s">
        <v>45</v>
      </c>
      <c r="O92" s="87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7" t="s">
        <v>188</v>
      </c>
      <c r="AT92" s="227" t="s">
        <v>184</v>
      </c>
      <c r="AU92" s="227" t="s">
        <v>83</v>
      </c>
      <c r="AY92" s="20" t="s">
        <v>182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20" t="s">
        <v>81</v>
      </c>
      <c r="BK92" s="228">
        <f>ROUND(I92*H92,2)</f>
        <v>0</v>
      </c>
      <c r="BL92" s="20" t="s">
        <v>188</v>
      </c>
      <c r="BM92" s="227" t="s">
        <v>843</v>
      </c>
    </row>
    <row r="93" s="2" customFormat="1">
      <c r="A93" s="41"/>
      <c r="B93" s="42"/>
      <c r="C93" s="43"/>
      <c r="D93" s="229" t="s">
        <v>190</v>
      </c>
      <c r="E93" s="43"/>
      <c r="F93" s="230" t="s">
        <v>264</v>
      </c>
      <c r="G93" s="43"/>
      <c r="H93" s="43"/>
      <c r="I93" s="231"/>
      <c r="J93" s="43"/>
      <c r="K93" s="43"/>
      <c r="L93" s="47"/>
      <c r="M93" s="232"/>
      <c r="N93" s="233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190</v>
      </c>
      <c r="AU93" s="20" t="s">
        <v>83</v>
      </c>
    </row>
    <row r="94" s="13" customFormat="1">
      <c r="A94" s="13"/>
      <c r="B94" s="234"/>
      <c r="C94" s="235"/>
      <c r="D94" s="236" t="s">
        <v>192</v>
      </c>
      <c r="E94" s="237" t="s">
        <v>19</v>
      </c>
      <c r="F94" s="238" t="s">
        <v>684</v>
      </c>
      <c r="G94" s="235"/>
      <c r="H94" s="239">
        <v>99</v>
      </c>
      <c r="I94" s="240"/>
      <c r="J94" s="235"/>
      <c r="K94" s="235"/>
      <c r="L94" s="241"/>
      <c r="M94" s="242"/>
      <c r="N94" s="243"/>
      <c r="O94" s="243"/>
      <c r="P94" s="243"/>
      <c r="Q94" s="243"/>
      <c r="R94" s="243"/>
      <c r="S94" s="243"/>
      <c r="T94" s="24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5" t="s">
        <v>192</v>
      </c>
      <c r="AU94" s="245" t="s">
        <v>83</v>
      </c>
      <c r="AV94" s="13" t="s">
        <v>83</v>
      </c>
      <c r="AW94" s="13" t="s">
        <v>35</v>
      </c>
      <c r="AX94" s="13" t="s">
        <v>74</v>
      </c>
      <c r="AY94" s="245" t="s">
        <v>182</v>
      </c>
    </row>
    <row r="95" s="13" customFormat="1">
      <c r="A95" s="13"/>
      <c r="B95" s="234"/>
      <c r="C95" s="235"/>
      <c r="D95" s="236" t="s">
        <v>192</v>
      </c>
      <c r="E95" s="237" t="s">
        <v>19</v>
      </c>
      <c r="F95" s="238" t="s">
        <v>840</v>
      </c>
      <c r="G95" s="235"/>
      <c r="H95" s="239">
        <v>270</v>
      </c>
      <c r="I95" s="240"/>
      <c r="J95" s="235"/>
      <c r="K95" s="235"/>
      <c r="L95" s="241"/>
      <c r="M95" s="242"/>
      <c r="N95" s="243"/>
      <c r="O95" s="243"/>
      <c r="P95" s="243"/>
      <c r="Q95" s="243"/>
      <c r="R95" s="243"/>
      <c r="S95" s="243"/>
      <c r="T95" s="24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5" t="s">
        <v>192</v>
      </c>
      <c r="AU95" s="245" t="s">
        <v>83</v>
      </c>
      <c r="AV95" s="13" t="s">
        <v>83</v>
      </c>
      <c r="AW95" s="13" t="s">
        <v>35</v>
      </c>
      <c r="AX95" s="13" t="s">
        <v>74</v>
      </c>
      <c r="AY95" s="245" t="s">
        <v>182</v>
      </c>
    </row>
    <row r="96" s="14" customFormat="1">
      <c r="A96" s="14"/>
      <c r="B96" s="246"/>
      <c r="C96" s="247"/>
      <c r="D96" s="236" t="s">
        <v>192</v>
      </c>
      <c r="E96" s="248" t="s">
        <v>688</v>
      </c>
      <c r="F96" s="249" t="s">
        <v>197</v>
      </c>
      <c r="G96" s="247"/>
      <c r="H96" s="250">
        <v>369</v>
      </c>
      <c r="I96" s="251"/>
      <c r="J96" s="247"/>
      <c r="K96" s="247"/>
      <c r="L96" s="252"/>
      <c r="M96" s="253"/>
      <c r="N96" s="254"/>
      <c r="O96" s="254"/>
      <c r="P96" s="254"/>
      <c r="Q96" s="254"/>
      <c r="R96" s="254"/>
      <c r="S96" s="254"/>
      <c r="T96" s="25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6" t="s">
        <v>192</v>
      </c>
      <c r="AU96" s="256" t="s">
        <v>83</v>
      </c>
      <c r="AV96" s="14" t="s">
        <v>188</v>
      </c>
      <c r="AW96" s="14" t="s">
        <v>35</v>
      </c>
      <c r="AX96" s="14" t="s">
        <v>81</v>
      </c>
      <c r="AY96" s="256" t="s">
        <v>182</v>
      </c>
    </row>
    <row r="97" s="12" customFormat="1" ht="22.8" customHeight="1">
      <c r="A97" s="12"/>
      <c r="B97" s="200"/>
      <c r="C97" s="201"/>
      <c r="D97" s="202" t="s">
        <v>73</v>
      </c>
      <c r="E97" s="214" t="s">
        <v>150</v>
      </c>
      <c r="F97" s="214" t="s">
        <v>315</v>
      </c>
      <c r="G97" s="201"/>
      <c r="H97" s="201"/>
      <c r="I97" s="204"/>
      <c r="J97" s="215">
        <f>BK97</f>
        <v>0</v>
      </c>
      <c r="K97" s="201"/>
      <c r="L97" s="206"/>
      <c r="M97" s="207"/>
      <c r="N97" s="208"/>
      <c r="O97" s="208"/>
      <c r="P97" s="209">
        <f>SUM(P98:P108)</f>
        <v>0</v>
      </c>
      <c r="Q97" s="208"/>
      <c r="R97" s="209">
        <f>SUM(R98:R108)</f>
        <v>158.35499999999999</v>
      </c>
      <c r="S97" s="208"/>
      <c r="T97" s="210">
        <f>SUM(T98:T108)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1" t="s">
        <v>81</v>
      </c>
      <c r="AT97" s="212" t="s">
        <v>73</v>
      </c>
      <c r="AU97" s="212" t="s">
        <v>81</v>
      </c>
      <c r="AY97" s="211" t="s">
        <v>182</v>
      </c>
      <c r="BK97" s="213">
        <f>SUM(BK98:BK108)</f>
        <v>0</v>
      </c>
    </row>
    <row r="98" s="2" customFormat="1" ht="33" customHeight="1">
      <c r="A98" s="41"/>
      <c r="B98" s="42"/>
      <c r="C98" s="216" t="s">
        <v>83</v>
      </c>
      <c r="D98" s="216" t="s">
        <v>184</v>
      </c>
      <c r="E98" s="217" t="s">
        <v>326</v>
      </c>
      <c r="F98" s="218" t="s">
        <v>327</v>
      </c>
      <c r="G98" s="219" t="s">
        <v>136</v>
      </c>
      <c r="H98" s="220">
        <v>99</v>
      </c>
      <c r="I98" s="221"/>
      <c r="J98" s="222">
        <f>ROUND(I98*H98,2)</f>
        <v>0</v>
      </c>
      <c r="K98" s="218" t="s">
        <v>187</v>
      </c>
      <c r="L98" s="47"/>
      <c r="M98" s="223" t="s">
        <v>19</v>
      </c>
      <c r="N98" s="224" t="s">
        <v>45</v>
      </c>
      <c r="O98" s="87"/>
      <c r="P98" s="225">
        <f>O98*H98</f>
        <v>0</v>
      </c>
      <c r="Q98" s="225">
        <v>0.34499999999999997</v>
      </c>
      <c r="R98" s="225">
        <f>Q98*H98</f>
        <v>34.154999999999994</v>
      </c>
      <c r="S98" s="225">
        <v>0</v>
      </c>
      <c r="T98" s="226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7" t="s">
        <v>188</v>
      </c>
      <c r="AT98" s="227" t="s">
        <v>184</v>
      </c>
      <c r="AU98" s="227" t="s">
        <v>83</v>
      </c>
      <c r="AY98" s="20" t="s">
        <v>182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20" t="s">
        <v>81</v>
      </c>
      <c r="BK98" s="228">
        <f>ROUND(I98*H98,2)</f>
        <v>0</v>
      </c>
      <c r="BL98" s="20" t="s">
        <v>188</v>
      </c>
      <c r="BM98" s="227" t="s">
        <v>844</v>
      </c>
    </row>
    <row r="99" s="2" customFormat="1">
      <c r="A99" s="41"/>
      <c r="B99" s="42"/>
      <c r="C99" s="43"/>
      <c r="D99" s="229" t="s">
        <v>190</v>
      </c>
      <c r="E99" s="43"/>
      <c r="F99" s="230" t="s">
        <v>329</v>
      </c>
      <c r="G99" s="43"/>
      <c r="H99" s="43"/>
      <c r="I99" s="231"/>
      <c r="J99" s="43"/>
      <c r="K99" s="43"/>
      <c r="L99" s="47"/>
      <c r="M99" s="232"/>
      <c r="N99" s="233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190</v>
      </c>
      <c r="AU99" s="20" t="s">
        <v>83</v>
      </c>
    </row>
    <row r="100" s="15" customFormat="1">
      <c r="A100" s="15"/>
      <c r="B100" s="257"/>
      <c r="C100" s="258"/>
      <c r="D100" s="236" t="s">
        <v>192</v>
      </c>
      <c r="E100" s="259" t="s">
        <v>19</v>
      </c>
      <c r="F100" s="260" t="s">
        <v>690</v>
      </c>
      <c r="G100" s="258"/>
      <c r="H100" s="259" t="s">
        <v>19</v>
      </c>
      <c r="I100" s="261"/>
      <c r="J100" s="258"/>
      <c r="K100" s="258"/>
      <c r="L100" s="262"/>
      <c r="M100" s="263"/>
      <c r="N100" s="264"/>
      <c r="O100" s="264"/>
      <c r="P100" s="264"/>
      <c r="Q100" s="264"/>
      <c r="R100" s="264"/>
      <c r="S100" s="264"/>
      <c r="T100" s="26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6" t="s">
        <v>192</v>
      </c>
      <c r="AU100" s="266" t="s">
        <v>83</v>
      </c>
      <c r="AV100" s="15" t="s">
        <v>81</v>
      </c>
      <c r="AW100" s="15" t="s">
        <v>35</v>
      </c>
      <c r="AX100" s="15" t="s">
        <v>74</v>
      </c>
      <c r="AY100" s="266" t="s">
        <v>182</v>
      </c>
    </row>
    <row r="101" s="13" customFormat="1">
      <c r="A101" s="13"/>
      <c r="B101" s="234"/>
      <c r="C101" s="235"/>
      <c r="D101" s="236" t="s">
        <v>192</v>
      </c>
      <c r="E101" s="237" t="s">
        <v>19</v>
      </c>
      <c r="F101" s="238" t="s">
        <v>695</v>
      </c>
      <c r="G101" s="235"/>
      <c r="H101" s="239">
        <v>33</v>
      </c>
      <c r="I101" s="240"/>
      <c r="J101" s="235"/>
      <c r="K101" s="235"/>
      <c r="L101" s="241"/>
      <c r="M101" s="242"/>
      <c r="N101" s="243"/>
      <c r="O101" s="243"/>
      <c r="P101" s="243"/>
      <c r="Q101" s="243"/>
      <c r="R101" s="243"/>
      <c r="S101" s="243"/>
      <c r="T101" s="24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5" t="s">
        <v>192</v>
      </c>
      <c r="AU101" s="245" t="s">
        <v>83</v>
      </c>
      <c r="AV101" s="13" t="s">
        <v>83</v>
      </c>
      <c r="AW101" s="13" t="s">
        <v>35</v>
      </c>
      <c r="AX101" s="13" t="s">
        <v>74</v>
      </c>
      <c r="AY101" s="245" t="s">
        <v>182</v>
      </c>
    </row>
    <row r="102" s="13" customFormat="1">
      <c r="A102" s="13"/>
      <c r="B102" s="234"/>
      <c r="C102" s="235"/>
      <c r="D102" s="236" t="s">
        <v>192</v>
      </c>
      <c r="E102" s="237" t="s">
        <v>19</v>
      </c>
      <c r="F102" s="238" t="s">
        <v>696</v>
      </c>
      <c r="G102" s="235"/>
      <c r="H102" s="239">
        <v>33</v>
      </c>
      <c r="I102" s="240"/>
      <c r="J102" s="235"/>
      <c r="K102" s="235"/>
      <c r="L102" s="241"/>
      <c r="M102" s="242"/>
      <c r="N102" s="243"/>
      <c r="O102" s="243"/>
      <c r="P102" s="243"/>
      <c r="Q102" s="243"/>
      <c r="R102" s="243"/>
      <c r="S102" s="243"/>
      <c r="T102" s="24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5" t="s">
        <v>192</v>
      </c>
      <c r="AU102" s="245" t="s">
        <v>83</v>
      </c>
      <c r="AV102" s="13" t="s">
        <v>83</v>
      </c>
      <c r="AW102" s="13" t="s">
        <v>35</v>
      </c>
      <c r="AX102" s="13" t="s">
        <v>74</v>
      </c>
      <c r="AY102" s="245" t="s">
        <v>182</v>
      </c>
    </row>
    <row r="103" s="13" customFormat="1">
      <c r="A103" s="13"/>
      <c r="B103" s="234"/>
      <c r="C103" s="235"/>
      <c r="D103" s="236" t="s">
        <v>192</v>
      </c>
      <c r="E103" s="237" t="s">
        <v>19</v>
      </c>
      <c r="F103" s="238" t="s">
        <v>697</v>
      </c>
      <c r="G103" s="235"/>
      <c r="H103" s="239">
        <v>33</v>
      </c>
      <c r="I103" s="240"/>
      <c r="J103" s="235"/>
      <c r="K103" s="235"/>
      <c r="L103" s="241"/>
      <c r="M103" s="242"/>
      <c r="N103" s="243"/>
      <c r="O103" s="243"/>
      <c r="P103" s="243"/>
      <c r="Q103" s="243"/>
      <c r="R103" s="243"/>
      <c r="S103" s="243"/>
      <c r="T103" s="24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5" t="s">
        <v>192</v>
      </c>
      <c r="AU103" s="245" t="s">
        <v>83</v>
      </c>
      <c r="AV103" s="13" t="s">
        <v>83</v>
      </c>
      <c r="AW103" s="13" t="s">
        <v>35</v>
      </c>
      <c r="AX103" s="13" t="s">
        <v>74</v>
      </c>
      <c r="AY103" s="245" t="s">
        <v>182</v>
      </c>
    </row>
    <row r="104" s="14" customFormat="1">
      <c r="A104" s="14"/>
      <c r="B104" s="246"/>
      <c r="C104" s="247"/>
      <c r="D104" s="236" t="s">
        <v>192</v>
      </c>
      <c r="E104" s="248" t="s">
        <v>684</v>
      </c>
      <c r="F104" s="249" t="s">
        <v>197</v>
      </c>
      <c r="G104" s="247"/>
      <c r="H104" s="250">
        <v>99</v>
      </c>
      <c r="I104" s="251"/>
      <c r="J104" s="247"/>
      <c r="K104" s="247"/>
      <c r="L104" s="252"/>
      <c r="M104" s="253"/>
      <c r="N104" s="254"/>
      <c r="O104" s="254"/>
      <c r="P104" s="254"/>
      <c r="Q104" s="254"/>
      <c r="R104" s="254"/>
      <c r="S104" s="254"/>
      <c r="T104" s="25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6" t="s">
        <v>192</v>
      </c>
      <c r="AU104" s="256" t="s">
        <v>83</v>
      </c>
      <c r="AV104" s="14" t="s">
        <v>188</v>
      </c>
      <c r="AW104" s="14" t="s">
        <v>35</v>
      </c>
      <c r="AX104" s="14" t="s">
        <v>81</v>
      </c>
      <c r="AY104" s="256" t="s">
        <v>182</v>
      </c>
    </row>
    <row r="105" s="2" customFormat="1" ht="33" customHeight="1">
      <c r="A105" s="41"/>
      <c r="B105" s="42"/>
      <c r="C105" s="216" t="s">
        <v>203</v>
      </c>
      <c r="D105" s="216" t="s">
        <v>184</v>
      </c>
      <c r="E105" s="217" t="s">
        <v>332</v>
      </c>
      <c r="F105" s="218" t="s">
        <v>333</v>
      </c>
      <c r="G105" s="219" t="s">
        <v>136</v>
      </c>
      <c r="H105" s="220">
        <v>270</v>
      </c>
      <c r="I105" s="221"/>
      <c r="J105" s="222">
        <f>ROUND(I105*H105,2)</f>
        <v>0</v>
      </c>
      <c r="K105" s="218" t="s">
        <v>187</v>
      </c>
      <c r="L105" s="47"/>
      <c r="M105" s="223" t="s">
        <v>19</v>
      </c>
      <c r="N105" s="224" t="s">
        <v>45</v>
      </c>
      <c r="O105" s="87"/>
      <c r="P105" s="225">
        <f>O105*H105</f>
        <v>0</v>
      </c>
      <c r="Q105" s="225">
        <v>0.46000000000000002</v>
      </c>
      <c r="R105" s="225">
        <f>Q105*H105</f>
        <v>124.2</v>
      </c>
      <c r="S105" s="225">
        <v>0</v>
      </c>
      <c r="T105" s="226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7" t="s">
        <v>188</v>
      </c>
      <c r="AT105" s="227" t="s">
        <v>184</v>
      </c>
      <c r="AU105" s="227" t="s">
        <v>83</v>
      </c>
      <c r="AY105" s="20" t="s">
        <v>182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20" t="s">
        <v>81</v>
      </c>
      <c r="BK105" s="228">
        <f>ROUND(I105*H105,2)</f>
        <v>0</v>
      </c>
      <c r="BL105" s="20" t="s">
        <v>188</v>
      </c>
      <c r="BM105" s="227" t="s">
        <v>845</v>
      </c>
    </row>
    <row r="106" s="2" customFormat="1">
      <c r="A106" s="41"/>
      <c r="B106" s="42"/>
      <c r="C106" s="43"/>
      <c r="D106" s="229" t="s">
        <v>190</v>
      </c>
      <c r="E106" s="43"/>
      <c r="F106" s="230" t="s">
        <v>335</v>
      </c>
      <c r="G106" s="43"/>
      <c r="H106" s="43"/>
      <c r="I106" s="231"/>
      <c r="J106" s="43"/>
      <c r="K106" s="43"/>
      <c r="L106" s="47"/>
      <c r="M106" s="232"/>
      <c r="N106" s="233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190</v>
      </c>
      <c r="AU106" s="20" t="s">
        <v>83</v>
      </c>
    </row>
    <row r="107" s="13" customFormat="1">
      <c r="A107" s="13"/>
      <c r="B107" s="234"/>
      <c r="C107" s="235"/>
      <c r="D107" s="236" t="s">
        <v>192</v>
      </c>
      <c r="E107" s="237" t="s">
        <v>19</v>
      </c>
      <c r="F107" s="238" t="s">
        <v>846</v>
      </c>
      <c r="G107" s="235"/>
      <c r="H107" s="239">
        <v>270</v>
      </c>
      <c r="I107" s="240"/>
      <c r="J107" s="235"/>
      <c r="K107" s="235"/>
      <c r="L107" s="241"/>
      <c r="M107" s="242"/>
      <c r="N107" s="243"/>
      <c r="O107" s="243"/>
      <c r="P107" s="243"/>
      <c r="Q107" s="243"/>
      <c r="R107" s="243"/>
      <c r="S107" s="243"/>
      <c r="T107" s="24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5" t="s">
        <v>192</v>
      </c>
      <c r="AU107" s="245" t="s">
        <v>83</v>
      </c>
      <c r="AV107" s="13" t="s">
        <v>83</v>
      </c>
      <c r="AW107" s="13" t="s">
        <v>35</v>
      </c>
      <c r="AX107" s="13" t="s">
        <v>74</v>
      </c>
      <c r="AY107" s="245" t="s">
        <v>182</v>
      </c>
    </row>
    <row r="108" s="14" customFormat="1">
      <c r="A108" s="14"/>
      <c r="B108" s="246"/>
      <c r="C108" s="247"/>
      <c r="D108" s="236" t="s">
        <v>192</v>
      </c>
      <c r="E108" s="248" t="s">
        <v>840</v>
      </c>
      <c r="F108" s="249" t="s">
        <v>197</v>
      </c>
      <c r="G108" s="247"/>
      <c r="H108" s="250">
        <v>270</v>
      </c>
      <c r="I108" s="251"/>
      <c r="J108" s="247"/>
      <c r="K108" s="247"/>
      <c r="L108" s="252"/>
      <c r="M108" s="253"/>
      <c r="N108" s="254"/>
      <c r="O108" s="254"/>
      <c r="P108" s="254"/>
      <c r="Q108" s="254"/>
      <c r="R108" s="254"/>
      <c r="S108" s="254"/>
      <c r="T108" s="25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6" t="s">
        <v>192</v>
      </c>
      <c r="AU108" s="256" t="s">
        <v>83</v>
      </c>
      <c r="AV108" s="14" t="s">
        <v>188</v>
      </c>
      <c r="AW108" s="14" t="s">
        <v>35</v>
      </c>
      <c r="AX108" s="14" t="s">
        <v>81</v>
      </c>
      <c r="AY108" s="256" t="s">
        <v>182</v>
      </c>
    </row>
    <row r="109" s="12" customFormat="1" ht="22.8" customHeight="1">
      <c r="A109" s="12"/>
      <c r="B109" s="200"/>
      <c r="C109" s="201"/>
      <c r="D109" s="202" t="s">
        <v>73</v>
      </c>
      <c r="E109" s="214" t="s">
        <v>404</v>
      </c>
      <c r="F109" s="214" t="s">
        <v>405</v>
      </c>
      <c r="G109" s="201"/>
      <c r="H109" s="201"/>
      <c r="I109" s="204"/>
      <c r="J109" s="215">
        <f>BK109</f>
        <v>0</v>
      </c>
      <c r="K109" s="201"/>
      <c r="L109" s="206"/>
      <c r="M109" s="207"/>
      <c r="N109" s="208"/>
      <c r="O109" s="208"/>
      <c r="P109" s="209">
        <f>SUM(P110:P113)</f>
        <v>0</v>
      </c>
      <c r="Q109" s="208"/>
      <c r="R109" s="209">
        <f>SUM(R110:R113)</f>
        <v>0</v>
      </c>
      <c r="S109" s="208"/>
      <c r="T109" s="210">
        <f>SUM(T110:T113)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11" t="s">
        <v>81</v>
      </c>
      <c r="AT109" s="212" t="s">
        <v>73</v>
      </c>
      <c r="AU109" s="212" t="s">
        <v>81</v>
      </c>
      <c r="AY109" s="211" t="s">
        <v>182</v>
      </c>
      <c r="BK109" s="213">
        <f>SUM(BK110:BK113)</f>
        <v>0</v>
      </c>
    </row>
    <row r="110" s="2" customFormat="1" ht="44.25" customHeight="1">
      <c r="A110" s="41"/>
      <c r="B110" s="42"/>
      <c r="C110" s="216" t="s">
        <v>188</v>
      </c>
      <c r="D110" s="216" t="s">
        <v>184</v>
      </c>
      <c r="E110" s="217" t="s">
        <v>407</v>
      </c>
      <c r="F110" s="218" t="s">
        <v>408</v>
      </c>
      <c r="G110" s="219" t="s">
        <v>409</v>
      </c>
      <c r="H110" s="220">
        <v>158.35499999999999</v>
      </c>
      <c r="I110" s="221"/>
      <c r="J110" s="222">
        <f>ROUND(I110*H110,2)</f>
        <v>0</v>
      </c>
      <c r="K110" s="218" t="s">
        <v>187</v>
      </c>
      <c r="L110" s="47"/>
      <c r="M110" s="223" t="s">
        <v>19</v>
      </c>
      <c r="N110" s="224" t="s">
        <v>45</v>
      </c>
      <c r="O110" s="87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7" t="s">
        <v>188</v>
      </c>
      <c r="AT110" s="227" t="s">
        <v>184</v>
      </c>
      <c r="AU110" s="227" t="s">
        <v>83</v>
      </c>
      <c r="AY110" s="20" t="s">
        <v>182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20" t="s">
        <v>81</v>
      </c>
      <c r="BK110" s="228">
        <f>ROUND(I110*H110,2)</f>
        <v>0</v>
      </c>
      <c r="BL110" s="20" t="s">
        <v>188</v>
      </c>
      <c r="BM110" s="227" t="s">
        <v>847</v>
      </c>
    </row>
    <row r="111" s="2" customFormat="1">
      <c r="A111" s="41"/>
      <c r="B111" s="42"/>
      <c r="C111" s="43"/>
      <c r="D111" s="229" t="s">
        <v>190</v>
      </c>
      <c r="E111" s="43"/>
      <c r="F111" s="230" t="s">
        <v>411</v>
      </c>
      <c r="G111" s="43"/>
      <c r="H111" s="43"/>
      <c r="I111" s="231"/>
      <c r="J111" s="43"/>
      <c r="K111" s="43"/>
      <c r="L111" s="47"/>
      <c r="M111" s="232"/>
      <c r="N111" s="233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190</v>
      </c>
      <c r="AU111" s="20" t="s">
        <v>83</v>
      </c>
    </row>
    <row r="112" s="2" customFormat="1" ht="55.5" customHeight="1">
      <c r="A112" s="41"/>
      <c r="B112" s="42"/>
      <c r="C112" s="216" t="s">
        <v>150</v>
      </c>
      <c r="D112" s="216" t="s">
        <v>184</v>
      </c>
      <c r="E112" s="217" t="s">
        <v>413</v>
      </c>
      <c r="F112" s="218" t="s">
        <v>414</v>
      </c>
      <c r="G112" s="219" t="s">
        <v>409</v>
      </c>
      <c r="H112" s="220">
        <v>158.35499999999999</v>
      </c>
      <c r="I112" s="221"/>
      <c r="J112" s="222">
        <f>ROUND(I112*H112,2)</f>
        <v>0</v>
      </c>
      <c r="K112" s="218" t="s">
        <v>187</v>
      </c>
      <c r="L112" s="47"/>
      <c r="M112" s="223" t="s">
        <v>19</v>
      </c>
      <c r="N112" s="224" t="s">
        <v>45</v>
      </c>
      <c r="O112" s="87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7" t="s">
        <v>188</v>
      </c>
      <c r="AT112" s="227" t="s">
        <v>184</v>
      </c>
      <c r="AU112" s="227" t="s">
        <v>83</v>
      </c>
      <c r="AY112" s="20" t="s">
        <v>182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20" t="s">
        <v>81</v>
      </c>
      <c r="BK112" s="228">
        <f>ROUND(I112*H112,2)</f>
        <v>0</v>
      </c>
      <c r="BL112" s="20" t="s">
        <v>188</v>
      </c>
      <c r="BM112" s="227" t="s">
        <v>848</v>
      </c>
    </row>
    <row r="113" s="2" customFormat="1">
      <c r="A113" s="41"/>
      <c r="B113" s="42"/>
      <c r="C113" s="43"/>
      <c r="D113" s="229" t="s">
        <v>190</v>
      </c>
      <c r="E113" s="43"/>
      <c r="F113" s="230" t="s">
        <v>416</v>
      </c>
      <c r="G113" s="43"/>
      <c r="H113" s="43"/>
      <c r="I113" s="231"/>
      <c r="J113" s="43"/>
      <c r="K113" s="43"/>
      <c r="L113" s="47"/>
      <c r="M113" s="289"/>
      <c r="N113" s="290"/>
      <c r="O113" s="291"/>
      <c r="P113" s="291"/>
      <c r="Q113" s="291"/>
      <c r="R113" s="291"/>
      <c r="S113" s="291"/>
      <c r="T113" s="292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190</v>
      </c>
      <c r="AU113" s="20" t="s">
        <v>83</v>
      </c>
    </row>
    <row r="114" s="2" customFormat="1" ht="6.96" customHeight="1">
      <c r="A114" s="41"/>
      <c r="B114" s="62"/>
      <c r="C114" s="63"/>
      <c r="D114" s="63"/>
      <c r="E114" s="63"/>
      <c r="F114" s="63"/>
      <c r="G114" s="63"/>
      <c r="H114" s="63"/>
      <c r="I114" s="63"/>
      <c r="J114" s="63"/>
      <c r="K114" s="63"/>
      <c r="L114" s="47"/>
      <c r="M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</row>
  </sheetData>
  <sheetProtection sheet="1" autoFilter="0" formatColumns="0" formatRows="0" objects="1" scenarios="1" spinCount="100000" saltValue="kz2ncA1Uic/5D4csCiJsEU9rijO0V8Xx45A3f56wjK0N2ifMl/yAVaTDYp4e0cYdbSzv51hWPCuFkTANabSUAQ==" hashValue="8K1QgONhm7QaPQliR6HhAXDO1NIDS48s0q2oIyPlh9BRibuCUMlhV3u7tKTyFEkO537+47cjgRhal3PtJp86Ug==" algorithmName="SHA-512" password="E8BA"/>
  <autoFilter ref="C88:K1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5_01/181951112"/>
    <hyperlink ref="F99" r:id="rId2" display="https://podminky.urs.cz/item/CS_URS_2025_01/564851111"/>
    <hyperlink ref="F106" r:id="rId3" display="https://podminky.urs.cz/item/CS_URS_2025_01/564861111"/>
    <hyperlink ref="F111" r:id="rId4" display="https://podminky.urs.cz/item/CS_URS_2025_01/998225111"/>
    <hyperlink ref="F113" r:id="rId5" display="https://podminky.urs.cz/item/CS_URS_2025_01/9982251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133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83</v>
      </c>
    </row>
    <row r="4" s="1" customFormat="1" ht="24.96" customHeight="1">
      <c r="B4" s="23"/>
      <c r="D4" s="144" t="s">
        <v>140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Rekonstrukce LC Bohunka</v>
      </c>
      <c r="F7" s="146"/>
      <c r="G7" s="146"/>
      <c r="H7" s="146"/>
      <c r="L7" s="23"/>
    </row>
    <row r="8" s="1" customFormat="1" ht="12" customHeight="1">
      <c r="B8" s="23"/>
      <c r="D8" s="146" t="s">
        <v>148</v>
      </c>
      <c r="L8" s="23"/>
    </row>
    <row r="9" s="2" customFormat="1" ht="16.5" customHeight="1">
      <c r="A9" s="41"/>
      <c r="B9" s="47"/>
      <c r="C9" s="41"/>
      <c r="D9" s="41"/>
      <c r="E9" s="147" t="s">
        <v>823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154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849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30. 4. 2024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27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28</v>
      </c>
      <c r="F17" s="41"/>
      <c r="G17" s="41"/>
      <c r="H17" s="41"/>
      <c r="I17" s="146" t="s">
        <v>29</v>
      </c>
      <c r="J17" s="136" t="s">
        <v>30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31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29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33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34</v>
      </c>
      <c r="F23" s="41"/>
      <c r="G23" s="41"/>
      <c r="H23" s="41"/>
      <c r="I23" s="146" t="s">
        <v>29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36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37</v>
      </c>
      <c r="F26" s="41"/>
      <c r="G26" s="41"/>
      <c r="H26" s="41"/>
      <c r="I26" s="146" t="s">
        <v>29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38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40</v>
      </c>
      <c r="E32" s="41"/>
      <c r="F32" s="41"/>
      <c r="G32" s="41"/>
      <c r="H32" s="41"/>
      <c r="I32" s="41"/>
      <c r="J32" s="157">
        <f>ROUND(J88,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42</v>
      </c>
      <c r="G34" s="41"/>
      <c r="H34" s="41"/>
      <c r="I34" s="158" t="s">
        <v>41</v>
      </c>
      <c r="J34" s="158" t="s">
        <v>43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44</v>
      </c>
      <c r="E35" s="146" t="s">
        <v>45</v>
      </c>
      <c r="F35" s="160">
        <f>ROUND((SUM(BE88:BE99)),  2)</f>
        <v>0</v>
      </c>
      <c r="G35" s="41"/>
      <c r="H35" s="41"/>
      <c r="I35" s="161">
        <v>0.20999999999999999</v>
      </c>
      <c r="J35" s="160">
        <f>ROUND(((SUM(BE88:BE99))*I35),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46</v>
      </c>
      <c r="F36" s="160">
        <f>ROUND((SUM(BF88:BF99)),  2)</f>
        <v>0</v>
      </c>
      <c r="G36" s="41"/>
      <c r="H36" s="41"/>
      <c r="I36" s="161">
        <v>0.14999999999999999</v>
      </c>
      <c r="J36" s="160">
        <f>ROUND(((SUM(BF88:BF99))*I36),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47</v>
      </c>
      <c r="F37" s="160">
        <f>ROUND((SUM(BG88:BG99)),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48</v>
      </c>
      <c r="F38" s="160">
        <f>ROUND((SUM(BH88:BH99)),  2)</f>
        <v>0</v>
      </c>
      <c r="G38" s="41"/>
      <c r="H38" s="41"/>
      <c r="I38" s="161">
        <v>0.14999999999999999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49</v>
      </c>
      <c r="F39" s="160">
        <f>ROUND((SUM(BI88:BI99)),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50</v>
      </c>
      <c r="E41" s="164"/>
      <c r="F41" s="164"/>
      <c r="G41" s="165" t="s">
        <v>51</v>
      </c>
      <c r="H41" s="166" t="s">
        <v>52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158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Rekonstrukce LC Bohunka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148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823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154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24039-14XC-SO-04-03 - Hospodářské propustky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k.ú. Milonice, Lažany</v>
      </c>
      <c r="G56" s="43"/>
      <c r="H56" s="43"/>
      <c r="I56" s="35" t="s">
        <v>23</v>
      </c>
      <c r="J56" s="75" t="str">
        <f>IF(J14="","",J14)</f>
        <v>30. 4. 2024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25.65" customHeight="1">
      <c r="A58" s="41"/>
      <c r="B58" s="42"/>
      <c r="C58" s="35" t="s">
        <v>25</v>
      </c>
      <c r="D58" s="43"/>
      <c r="E58" s="43"/>
      <c r="F58" s="30" t="str">
        <f>E17</f>
        <v>Lesy města Brna, a.s.</v>
      </c>
      <c r="G58" s="43"/>
      <c r="H58" s="43"/>
      <c r="I58" s="35" t="s">
        <v>33</v>
      </c>
      <c r="J58" s="39" t="str">
        <f>E23</f>
        <v>Regioprojekt Brno, s.r.o.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36</v>
      </c>
      <c r="J59" s="39" t="str">
        <f>E26</f>
        <v>Ing. Ondřej Ševčík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159</v>
      </c>
      <c r="D61" s="175"/>
      <c r="E61" s="175"/>
      <c r="F61" s="175"/>
      <c r="G61" s="175"/>
      <c r="H61" s="175"/>
      <c r="I61" s="175"/>
      <c r="J61" s="176" t="s">
        <v>160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72</v>
      </c>
      <c r="D63" s="43"/>
      <c r="E63" s="43"/>
      <c r="F63" s="43"/>
      <c r="G63" s="43"/>
      <c r="H63" s="43"/>
      <c r="I63" s="43"/>
      <c r="J63" s="105">
        <f>J88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161</v>
      </c>
    </row>
    <row r="64" s="9" customFormat="1" ht="24.96" customHeight="1">
      <c r="A64" s="9"/>
      <c r="B64" s="178"/>
      <c r="C64" s="179"/>
      <c r="D64" s="180" t="s">
        <v>162</v>
      </c>
      <c r="E64" s="181"/>
      <c r="F64" s="181"/>
      <c r="G64" s="181"/>
      <c r="H64" s="181"/>
      <c r="I64" s="181"/>
      <c r="J64" s="182">
        <f>J89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499</v>
      </c>
      <c r="E65" s="186"/>
      <c r="F65" s="186"/>
      <c r="G65" s="186"/>
      <c r="H65" s="186"/>
      <c r="I65" s="186"/>
      <c r="J65" s="187">
        <f>J90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8"/>
      <c r="D66" s="185" t="s">
        <v>166</v>
      </c>
      <c r="E66" s="186"/>
      <c r="F66" s="186"/>
      <c r="G66" s="186"/>
      <c r="H66" s="186"/>
      <c r="I66" s="186"/>
      <c r="J66" s="187">
        <f>J95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14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4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14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6" t="s">
        <v>167</v>
      </c>
      <c r="D73" s="43"/>
      <c r="E73" s="43"/>
      <c r="F73" s="43"/>
      <c r="G73" s="43"/>
      <c r="H73" s="43"/>
      <c r="I73" s="43"/>
      <c r="J73" s="43"/>
      <c r="K73" s="43"/>
      <c r="L73" s="14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16</v>
      </c>
      <c r="D75" s="43"/>
      <c r="E75" s="43"/>
      <c r="F75" s="43"/>
      <c r="G75" s="43"/>
      <c r="H75" s="43"/>
      <c r="I75" s="43"/>
      <c r="J75" s="43"/>
      <c r="K75" s="43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173" t="str">
        <f>E7</f>
        <v>Rekonstrukce LC Bohunka</v>
      </c>
      <c r="F76" s="35"/>
      <c r="G76" s="35"/>
      <c r="H76" s="35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1" customFormat="1" ht="12" customHeight="1">
      <c r="B77" s="24"/>
      <c r="C77" s="35" t="s">
        <v>148</v>
      </c>
      <c r="D77" s="25"/>
      <c r="E77" s="25"/>
      <c r="F77" s="25"/>
      <c r="G77" s="25"/>
      <c r="H77" s="25"/>
      <c r="I77" s="25"/>
      <c r="J77" s="25"/>
      <c r="K77" s="25"/>
      <c r="L77" s="23"/>
    </row>
    <row r="78" s="2" customFormat="1" ht="16.5" customHeight="1">
      <c r="A78" s="41"/>
      <c r="B78" s="42"/>
      <c r="C78" s="43"/>
      <c r="D78" s="43"/>
      <c r="E78" s="173" t="s">
        <v>823</v>
      </c>
      <c r="F78" s="43"/>
      <c r="G78" s="43"/>
      <c r="H78" s="43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154</v>
      </c>
      <c r="D79" s="43"/>
      <c r="E79" s="43"/>
      <c r="F79" s="43"/>
      <c r="G79" s="43"/>
      <c r="H79" s="43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E11</f>
        <v>24039-14XC-SO-04-03 - Hospodářské propustky</v>
      </c>
      <c r="F80" s="43"/>
      <c r="G80" s="43"/>
      <c r="H80" s="43"/>
      <c r="I80" s="43"/>
      <c r="J80" s="43"/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21</v>
      </c>
      <c r="D82" s="43"/>
      <c r="E82" s="43"/>
      <c r="F82" s="30" t="str">
        <f>F14</f>
        <v>k.ú. Milonice, Lažany</v>
      </c>
      <c r="G82" s="43"/>
      <c r="H82" s="43"/>
      <c r="I82" s="35" t="s">
        <v>23</v>
      </c>
      <c r="J82" s="75" t="str">
        <f>IF(J14="","",J14)</f>
        <v>30. 4. 2024</v>
      </c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25.65" customHeight="1">
      <c r="A84" s="41"/>
      <c r="B84" s="42"/>
      <c r="C84" s="35" t="s">
        <v>25</v>
      </c>
      <c r="D84" s="43"/>
      <c r="E84" s="43"/>
      <c r="F84" s="30" t="str">
        <f>E17</f>
        <v>Lesy města Brna, a.s.</v>
      </c>
      <c r="G84" s="43"/>
      <c r="H84" s="43"/>
      <c r="I84" s="35" t="s">
        <v>33</v>
      </c>
      <c r="J84" s="39" t="str">
        <f>E23</f>
        <v>Regioprojekt Brno, s.r.o.</v>
      </c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31</v>
      </c>
      <c r="D85" s="43"/>
      <c r="E85" s="43"/>
      <c r="F85" s="30" t="str">
        <f>IF(E20="","",E20)</f>
        <v>Vyplň údaj</v>
      </c>
      <c r="G85" s="43"/>
      <c r="H85" s="43"/>
      <c r="I85" s="35" t="s">
        <v>36</v>
      </c>
      <c r="J85" s="39" t="str">
        <f>E26</f>
        <v>Ing. Ondřej Ševčík</v>
      </c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9"/>
      <c r="B87" s="190"/>
      <c r="C87" s="191" t="s">
        <v>168</v>
      </c>
      <c r="D87" s="192" t="s">
        <v>59</v>
      </c>
      <c r="E87" s="192" t="s">
        <v>55</v>
      </c>
      <c r="F87" s="192" t="s">
        <v>56</v>
      </c>
      <c r="G87" s="192" t="s">
        <v>169</v>
      </c>
      <c r="H87" s="192" t="s">
        <v>170</v>
      </c>
      <c r="I87" s="192" t="s">
        <v>171</v>
      </c>
      <c r="J87" s="192" t="s">
        <v>160</v>
      </c>
      <c r="K87" s="193" t="s">
        <v>172</v>
      </c>
      <c r="L87" s="194"/>
      <c r="M87" s="95" t="s">
        <v>19</v>
      </c>
      <c r="N87" s="96" t="s">
        <v>44</v>
      </c>
      <c r="O87" s="96" t="s">
        <v>173</v>
      </c>
      <c r="P87" s="96" t="s">
        <v>174</v>
      </c>
      <c r="Q87" s="96" t="s">
        <v>175</v>
      </c>
      <c r="R87" s="96" t="s">
        <v>176</v>
      </c>
      <c r="S87" s="96" t="s">
        <v>177</v>
      </c>
      <c r="T87" s="97" t="s">
        <v>178</v>
      </c>
      <c r="U87" s="189"/>
      <c r="V87" s="189"/>
      <c r="W87" s="189"/>
      <c r="X87" s="189"/>
      <c r="Y87" s="189"/>
      <c r="Z87" s="189"/>
      <c r="AA87" s="189"/>
      <c r="AB87" s="189"/>
      <c r="AC87" s="189"/>
      <c r="AD87" s="189"/>
      <c r="AE87" s="189"/>
    </row>
    <row r="88" s="2" customFormat="1" ht="22.8" customHeight="1">
      <c r="A88" s="41"/>
      <c r="B88" s="42"/>
      <c r="C88" s="102" t="s">
        <v>179</v>
      </c>
      <c r="D88" s="43"/>
      <c r="E88" s="43"/>
      <c r="F88" s="43"/>
      <c r="G88" s="43"/>
      <c r="H88" s="43"/>
      <c r="I88" s="43"/>
      <c r="J88" s="195">
        <f>BK88</f>
        <v>0</v>
      </c>
      <c r="K88" s="43"/>
      <c r="L88" s="47"/>
      <c r="M88" s="98"/>
      <c r="N88" s="196"/>
      <c r="O88" s="99"/>
      <c r="P88" s="197">
        <f>P89</f>
        <v>0</v>
      </c>
      <c r="Q88" s="99"/>
      <c r="R88" s="197">
        <f>R89</f>
        <v>0</v>
      </c>
      <c r="S88" s="99"/>
      <c r="T88" s="198">
        <f>T89</f>
        <v>0.68799999999999994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73</v>
      </c>
      <c r="AU88" s="20" t="s">
        <v>161</v>
      </c>
      <c r="BK88" s="199">
        <f>BK89</f>
        <v>0</v>
      </c>
    </row>
    <row r="89" s="12" customFormat="1" ht="25.92" customHeight="1">
      <c r="A89" s="12"/>
      <c r="B89" s="200"/>
      <c r="C89" s="201"/>
      <c r="D89" s="202" t="s">
        <v>73</v>
      </c>
      <c r="E89" s="203" t="s">
        <v>180</v>
      </c>
      <c r="F89" s="203" t="s">
        <v>181</v>
      </c>
      <c r="G89" s="201"/>
      <c r="H89" s="201"/>
      <c r="I89" s="204"/>
      <c r="J89" s="205">
        <f>BK89</f>
        <v>0</v>
      </c>
      <c r="K89" s="201"/>
      <c r="L89" s="206"/>
      <c r="M89" s="207"/>
      <c r="N89" s="208"/>
      <c r="O89" s="208"/>
      <c r="P89" s="209">
        <f>P90+P95</f>
        <v>0</v>
      </c>
      <c r="Q89" s="208"/>
      <c r="R89" s="209">
        <f>R90+R95</f>
        <v>0</v>
      </c>
      <c r="S89" s="208"/>
      <c r="T89" s="210">
        <f>T90+T95</f>
        <v>0.68799999999999994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1" t="s">
        <v>81</v>
      </c>
      <c r="AT89" s="212" t="s">
        <v>73</v>
      </c>
      <c r="AU89" s="212" t="s">
        <v>74</v>
      </c>
      <c r="AY89" s="211" t="s">
        <v>182</v>
      </c>
      <c r="BK89" s="213">
        <f>BK90+BK95</f>
        <v>0</v>
      </c>
    </row>
    <row r="90" s="12" customFormat="1" ht="22.8" customHeight="1">
      <c r="A90" s="12"/>
      <c r="B90" s="200"/>
      <c r="C90" s="201"/>
      <c r="D90" s="202" t="s">
        <v>73</v>
      </c>
      <c r="E90" s="214" t="s">
        <v>240</v>
      </c>
      <c r="F90" s="214" t="s">
        <v>349</v>
      </c>
      <c r="G90" s="201"/>
      <c r="H90" s="201"/>
      <c r="I90" s="204"/>
      <c r="J90" s="215">
        <f>BK90</f>
        <v>0</v>
      </c>
      <c r="K90" s="201"/>
      <c r="L90" s="206"/>
      <c r="M90" s="207"/>
      <c r="N90" s="208"/>
      <c r="O90" s="208"/>
      <c r="P90" s="209">
        <f>SUM(P91:P94)</f>
        <v>0</v>
      </c>
      <c r="Q90" s="208"/>
      <c r="R90" s="209">
        <f>SUM(R91:R94)</f>
        <v>0</v>
      </c>
      <c r="S90" s="208"/>
      <c r="T90" s="210">
        <f>SUM(T91:T94)</f>
        <v>0.68799999999999994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1" t="s">
        <v>81</v>
      </c>
      <c r="AT90" s="212" t="s">
        <v>73</v>
      </c>
      <c r="AU90" s="212" t="s">
        <v>81</v>
      </c>
      <c r="AY90" s="211" t="s">
        <v>182</v>
      </c>
      <c r="BK90" s="213">
        <f>SUM(BK91:BK94)</f>
        <v>0</v>
      </c>
    </row>
    <row r="91" s="2" customFormat="1" ht="66.75" customHeight="1">
      <c r="A91" s="41"/>
      <c r="B91" s="42"/>
      <c r="C91" s="216" t="s">
        <v>81</v>
      </c>
      <c r="D91" s="216" t="s">
        <v>184</v>
      </c>
      <c r="E91" s="217" t="s">
        <v>850</v>
      </c>
      <c r="F91" s="218" t="s">
        <v>851</v>
      </c>
      <c r="G91" s="219" t="s">
        <v>385</v>
      </c>
      <c r="H91" s="220">
        <v>16</v>
      </c>
      <c r="I91" s="221"/>
      <c r="J91" s="222">
        <f>ROUND(I91*H91,2)</f>
        <v>0</v>
      </c>
      <c r="K91" s="218" t="s">
        <v>187</v>
      </c>
      <c r="L91" s="47"/>
      <c r="M91" s="223" t="s">
        <v>19</v>
      </c>
      <c r="N91" s="224" t="s">
        <v>45</v>
      </c>
      <c r="O91" s="87"/>
      <c r="P91" s="225">
        <f>O91*H91</f>
        <v>0</v>
      </c>
      <c r="Q91" s="225">
        <v>0</v>
      </c>
      <c r="R91" s="225">
        <f>Q91*H91</f>
        <v>0</v>
      </c>
      <c r="S91" s="225">
        <v>0.042999999999999997</v>
      </c>
      <c r="T91" s="226">
        <f>S91*H91</f>
        <v>0.68799999999999994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7" t="s">
        <v>188</v>
      </c>
      <c r="AT91" s="227" t="s">
        <v>184</v>
      </c>
      <c r="AU91" s="227" t="s">
        <v>83</v>
      </c>
      <c r="AY91" s="20" t="s">
        <v>182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20" t="s">
        <v>81</v>
      </c>
      <c r="BK91" s="228">
        <f>ROUND(I91*H91,2)</f>
        <v>0</v>
      </c>
      <c r="BL91" s="20" t="s">
        <v>188</v>
      </c>
      <c r="BM91" s="227" t="s">
        <v>852</v>
      </c>
    </row>
    <row r="92" s="2" customFormat="1">
      <c r="A92" s="41"/>
      <c r="B92" s="42"/>
      <c r="C92" s="43"/>
      <c r="D92" s="229" t="s">
        <v>190</v>
      </c>
      <c r="E92" s="43"/>
      <c r="F92" s="230" t="s">
        <v>853</v>
      </c>
      <c r="G92" s="43"/>
      <c r="H92" s="43"/>
      <c r="I92" s="231"/>
      <c r="J92" s="43"/>
      <c r="K92" s="43"/>
      <c r="L92" s="47"/>
      <c r="M92" s="232"/>
      <c r="N92" s="233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190</v>
      </c>
      <c r="AU92" s="20" t="s">
        <v>83</v>
      </c>
    </row>
    <row r="93" s="13" customFormat="1">
      <c r="A93" s="13"/>
      <c r="B93" s="234"/>
      <c r="C93" s="235"/>
      <c r="D93" s="236" t="s">
        <v>192</v>
      </c>
      <c r="E93" s="237" t="s">
        <v>19</v>
      </c>
      <c r="F93" s="238" t="s">
        <v>854</v>
      </c>
      <c r="G93" s="235"/>
      <c r="H93" s="239">
        <v>16</v>
      </c>
      <c r="I93" s="240"/>
      <c r="J93" s="235"/>
      <c r="K93" s="235"/>
      <c r="L93" s="241"/>
      <c r="M93" s="242"/>
      <c r="N93" s="243"/>
      <c r="O93" s="243"/>
      <c r="P93" s="243"/>
      <c r="Q93" s="243"/>
      <c r="R93" s="243"/>
      <c r="S93" s="243"/>
      <c r="T93" s="24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5" t="s">
        <v>192</v>
      </c>
      <c r="AU93" s="245" t="s">
        <v>83</v>
      </c>
      <c r="AV93" s="13" t="s">
        <v>83</v>
      </c>
      <c r="AW93" s="13" t="s">
        <v>35</v>
      </c>
      <c r="AX93" s="13" t="s">
        <v>74</v>
      </c>
      <c r="AY93" s="245" t="s">
        <v>182</v>
      </c>
    </row>
    <row r="94" s="14" customFormat="1">
      <c r="A94" s="14"/>
      <c r="B94" s="246"/>
      <c r="C94" s="247"/>
      <c r="D94" s="236" t="s">
        <v>192</v>
      </c>
      <c r="E94" s="248" t="s">
        <v>19</v>
      </c>
      <c r="F94" s="249" t="s">
        <v>197</v>
      </c>
      <c r="G94" s="247"/>
      <c r="H94" s="250">
        <v>16</v>
      </c>
      <c r="I94" s="251"/>
      <c r="J94" s="247"/>
      <c r="K94" s="247"/>
      <c r="L94" s="252"/>
      <c r="M94" s="253"/>
      <c r="N94" s="254"/>
      <c r="O94" s="254"/>
      <c r="P94" s="254"/>
      <c r="Q94" s="254"/>
      <c r="R94" s="254"/>
      <c r="S94" s="254"/>
      <c r="T94" s="255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6" t="s">
        <v>192</v>
      </c>
      <c r="AU94" s="256" t="s">
        <v>83</v>
      </c>
      <c r="AV94" s="14" t="s">
        <v>188</v>
      </c>
      <c r="AW94" s="14" t="s">
        <v>35</v>
      </c>
      <c r="AX94" s="14" t="s">
        <v>81</v>
      </c>
      <c r="AY94" s="256" t="s">
        <v>182</v>
      </c>
    </row>
    <row r="95" s="12" customFormat="1" ht="22.8" customHeight="1">
      <c r="A95" s="12"/>
      <c r="B95" s="200"/>
      <c r="C95" s="201"/>
      <c r="D95" s="202" t="s">
        <v>73</v>
      </c>
      <c r="E95" s="214" t="s">
        <v>404</v>
      </c>
      <c r="F95" s="214" t="s">
        <v>405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SUM(P96:P99)</f>
        <v>0</v>
      </c>
      <c r="Q95" s="208"/>
      <c r="R95" s="209">
        <f>SUM(R96:R99)</f>
        <v>0</v>
      </c>
      <c r="S95" s="208"/>
      <c r="T95" s="210">
        <f>SUM(T96:T99)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81</v>
      </c>
      <c r="AT95" s="212" t="s">
        <v>73</v>
      </c>
      <c r="AU95" s="212" t="s">
        <v>81</v>
      </c>
      <c r="AY95" s="211" t="s">
        <v>182</v>
      </c>
      <c r="BK95" s="213">
        <f>SUM(BK96:BK99)</f>
        <v>0</v>
      </c>
    </row>
    <row r="96" s="2" customFormat="1" ht="44.25" customHeight="1">
      <c r="A96" s="41"/>
      <c r="B96" s="42"/>
      <c r="C96" s="216" t="s">
        <v>83</v>
      </c>
      <c r="D96" s="216" t="s">
        <v>184</v>
      </c>
      <c r="E96" s="217" t="s">
        <v>407</v>
      </c>
      <c r="F96" s="218" t="s">
        <v>408</v>
      </c>
      <c r="G96" s="219" t="s">
        <v>409</v>
      </c>
      <c r="H96" s="220">
        <v>0</v>
      </c>
      <c r="I96" s="221"/>
      <c r="J96" s="222">
        <f>ROUND(I96*H96,2)</f>
        <v>0</v>
      </c>
      <c r="K96" s="218" t="s">
        <v>187</v>
      </c>
      <c r="L96" s="47"/>
      <c r="M96" s="223" t="s">
        <v>19</v>
      </c>
      <c r="N96" s="224" t="s">
        <v>45</v>
      </c>
      <c r="O96" s="87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7" t="s">
        <v>188</v>
      </c>
      <c r="AT96" s="227" t="s">
        <v>184</v>
      </c>
      <c r="AU96" s="227" t="s">
        <v>83</v>
      </c>
      <c r="AY96" s="20" t="s">
        <v>182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20" t="s">
        <v>81</v>
      </c>
      <c r="BK96" s="228">
        <f>ROUND(I96*H96,2)</f>
        <v>0</v>
      </c>
      <c r="BL96" s="20" t="s">
        <v>188</v>
      </c>
      <c r="BM96" s="227" t="s">
        <v>855</v>
      </c>
    </row>
    <row r="97" s="2" customFormat="1">
      <c r="A97" s="41"/>
      <c r="B97" s="42"/>
      <c r="C97" s="43"/>
      <c r="D97" s="229" t="s">
        <v>190</v>
      </c>
      <c r="E97" s="43"/>
      <c r="F97" s="230" t="s">
        <v>411</v>
      </c>
      <c r="G97" s="43"/>
      <c r="H97" s="43"/>
      <c r="I97" s="231"/>
      <c r="J97" s="43"/>
      <c r="K97" s="43"/>
      <c r="L97" s="47"/>
      <c r="M97" s="232"/>
      <c r="N97" s="233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190</v>
      </c>
      <c r="AU97" s="20" t="s">
        <v>83</v>
      </c>
    </row>
    <row r="98" s="2" customFormat="1" ht="55.5" customHeight="1">
      <c r="A98" s="41"/>
      <c r="B98" s="42"/>
      <c r="C98" s="216" t="s">
        <v>203</v>
      </c>
      <c r="D98" s="216" t="s">
        <v>184</v>
      </c>
      <c r="E98" s="217" t="s">
        <v>413</v>
      </c>
      <c r="F98" s="218" t="s">
        <v>414</v>
      </c>
      <c r="G98" s="219" t="s">
        <v>409</v>
      </c>
      <c r="H98" s="220">
        <v>0</v>
      </c>
      <c r="I98" s="221"/>
      <c r="J98" s="222">
        <f>ROUND(I98*H98,2)</f>
        <v>0</v>
      </c>
      <c r="K98" s="218" t="s">
        <v>187</v>
      </c>
      <c r="L98" s="47"/>
      <c r="M98" s="223" t="s">
        <v>19</v>
      </c>
      <c r="N98" s="224" t="s">
        <v>45</v>
      </c>
      <c r="O98" s="87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7" t="s">
        <v>188</v>
      </c>
      <c r="AT98" s="227" t="s">
        <v>184</v>
      </c>
      <c r="AU98" s="227" t="s">
        <v>83</v>
      </c>
      <c r="AY98" s="20" t="s">
        <v>182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20" t="s">
        <v>81</v>
      </c>
      <c r="BK98" s="228">
        <f>ROUND(I98*H98,2)</f>
        <v>0</v>
      </c>
      <c r="BL98" s="20" t="s">
        <v>188</v>
      </c>
      <c r="BM98" s="227" t="s">
        <v>856</v>
      </c>
    </row>
    <row r="99" s="2" customFormat="1">
      <c r="A99" s="41"/>
      <c r="B99" s="42"/>
      <c r="C99" s="43"/>
      <c r="D99" s="229" t="s">
        <v>190</v>
      </c>
      <c r="E99" s="43"/>
      <c r="F99" s="230" t="s">
        <v>416</v>
      </c>
      <c r="G99" s="43"/>
      <c r="H99" s="43"/>
      <c r="I99" s="231"/>
      <c r="J99" s="43"/>
      <c r="K99" s="43"/>
      <c r="L99" s="47"/>
      <c r="M99" s="289"/>
      <c r="N99" s="290"/>
      <c r="O99" s="291"/>
      <c r="P99" s="291"/>
      <c r="Q99" s="291"/>
      <c r="R99" s="291"/>
      <c r="S99" s="291"/>
      <c r="T99" s="292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190</v>
      </c>
      <c r="AU99" s="20" t="s">
        <v>83</v>
      </c>
    </row>
    <row r="100" s="2" customFormat="1" ht="6.96" customHeight="1">
      <c r="A100" s="41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47"/>
      <c r="M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</sheetData>
  <sheetProtection sheet="1" autoFilter="0" formatColumns="0" formatRows="0" objects="1" scenarios="1" spinCount="100000" saltValue="ww55Xj/J02tYnxqNuyXz48U0uGYF9UA+8g23GRF4H9prEV/KMffrRdmcqFBuZ8HMCen/rye0M1xEU8K/Bprmiw==" hashValue="FWV7xrEv2sxvCQawfsldwMBvuOwNE/KM1pAucuV5R13AbqAmcuWydxqvzIoveQEq4cKcCsjnaZWJ69g4sWlnNw==" algorithmName="SHA-512" password="E8BA"/>
  <autoFilter ref="C87:K9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2" r:id="rId1" display="https://podminky.urs.cz/item/CS_URS_2025_01/938902411"/>
    <hyperlink ref="F97" r:id="rId2" display="https://podminky.urs.cz/item/CS_URS_2025_01/998225111"/>
    <hyperlink ref="F99" r:id="rId3" display="https://podminky.urs.cz/item/CS_URS_2025_01/9982251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2"/>
      <c r="C3" s="143"/>
      <c r="D3" s="143"/>
      <c r="E3" s="143"/>
      <c r="F3" s="143"/>
      <c r="G3" s="143"/>
      <c r="H3" s="23"/>
    </row>
    <row r="4" s="1" customFormat="1" ht="24.96" customHeight="1">
      <c r="B4" s="23"/>
      <c r="C4" s="144" t="s">
        <v>857</v>
      </c>
      <c r="H4" s="23"/>
    </row>
    <row r="5" s="1" customFormat="1" ht="12" customHeight="1">
      <c r="B5" s="23"/>
      <c r="C5" s="300" t="s">
        <v>13</v>
      </c>
      <c r="D5" s="153" t="s">
        <v>14</v>
      </c>
      <c r="E5" s="1"/>
      <c r="F5" s="1"/>
      <c r="H5" s="23"/>
    </row>
    <row r="6" s="1" customFormat="1" ht="36.96" customHeight="1">
      <c r="B6" s="23"/>
      <c r="C6" s="301" t="s">
        <v>16</v>
      </c>
      <c r="D6" s="302" t="s">
        <v>17</v>
      </c>
      <c r="E6" s="1"/>
      <c r="F6" s="1"/>
      <c r="H6" s="23"/>
    </row>
    <row r="7" s="1" customFormat="1" ht="16.5" customHeight="1">
      <c r="B7" s="23"/>
      <c r="C7" s="146" t="s">
        <v>23</v>
      </c>
      <c r="D7" s="150" t="str">
        <f>'Rekapitulace stavby'!AN8</f>
        <v>30. 4. 2024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9"/>
      <c r="B9" s="303"/>
      <c r="C9" s="304" t="s">
        <v>55</v>
      </c>
      <c r="D9" s="305" t="s">
        <v>56</v>
      </c>
      <c r="E9" s="305" t="s">
        <v>169</v>
      </c>
      <c r="F9" s="306" t="s">
        <v>858</v>
      </c>
      <c r="G9" s="189"/>
      <c r="H9" s="303"/>
    </row>
    <row r="10" s="2" customFormat="1">
      <c r="A10" s="41"/>
      <c r="B10" s="47"/>
      <c r="C10" s="307" t="s">
        <v>859</v>
      </c>
      <c r="D10" s="307" t="s">
        <v>86</v>
      </c>
      <c r="E10" s="41"/>
      <c r="F10" s="41"/>
      <c r="G10" s="41"/>
      <c r="H10" s="47"/>
    </row>
    <row r="11" s="2" customFormat="1" ht="16.8" customHeight="1">
      <c r="A11" s="41"/>
      <c r="B11" s="47"/>
      <c r="C11" s="308" t="s">
        <v>860</v>
      </c>
      <c r="D11" s="309" t="s">
        <v>19</v>
      </c>
      <c r="E11" s="310" t="s">
        <v>19</v>
      </c>
      <c r="F11" s="311">
        <v>0</v>
      </c>
      <c r="G11" s="41"/>
      <c r="H11" s="47"/>
    </row>
    <row r="12" s="2" customFormat="1" ht="16.8" customHeight="1">
      <c r="A12" s="41"/>
      <c r="B12" s="47"/>
      <c r="C12" s="308" t="s">
        <v>196</v>
      </c>
      <c r="D12" s="309" t="s">
        <v>19</v>
      </c>
      <c r="E12" s="310" t="s">
        <v>19</v>
      </c>
      <c r="F12" s="311">
        <v>950.79999999999995</v>
      </c>
      <c r="G12" s="41"/>
      <c r="H12" s="47"/>
    </row>
    <row r="13" s="2" customFormat="1" ht="16.8" customHeight="1">
      <c r="A13" s="41"/>
      <c r="B13" s="47"/>
      <c r="C13" s="312" t="s">
        <v>19</v>
      </c>
      <c r="D13" s="312" t="s">
        <v>193</v>
      </c>
      <c r="E13" s="20" t="s">
        <v>19</v>
      </c>
      <c r="F13" s="313">
        <v>21.199999999999999</v>
      </c>
      <c r="G13" s="41"/>
      <c r="H13" s="47"/>
    </row>
    <row r="14" s="2" customFormat="1" ht="16.8" customHeight="1">
      <c r="A14" s="41"/>
      <c r="B14" s="47"/>
      <c r="C14" s="312" t="s">
        <v>19</v>
      </c>
      <c r="D14" s="312" t="s">
        <v>194</v>
      </c>
      <c r="E14" s="20" t="s">
        <v>19</v>
      </c>
      <c r="F14" s="313">
        <v>452.39999999999998</v>
      </c>
      <c r="G14" s="41"/>
      <c r="H14" s="47"/>
    </row>
    <row r="15" s="2" customFormat="1" ht="16.8" customHeight="1">
      <c r="A15" s="41"/>
      <c r="B15" s="47"/>
      <c r="C15" s="312" t="s">
        <v>19</v>
      </c>
      <c r="D15" s="312" t="s">
        <v>195</v>
      </c>
      <c r="E15" s="20" t="s">
        <v>19</v>
      </c>
      <c r="F15" s="313">
        <v>477.19999999999999</v>
      </c>
      <c r="G15" s="41"/>
      <c r="H15" s="47"/>
    </row>
    <row r="16" s="2" customFormat="1" ht="16.8" customHeight="1">
      <c r="A16" s="41"/>
      <c r="B16" s="47"/>
      <c r="C16" s="312" t="s">
        <v>196</v>
      </c>
      <c r="D16" s="312" t="s">
        <v>197</v>
      </c>
      <c r="E16" s="20" t="s">
        <v>19</v>
      </c>
      <c r="F16" s="313">
        <v>950.79999999999995</v>
      </c>
      <c r="G16" s="41"/>
      <c r="H16" s="47"/>
    </row>
    <row r="17" s="2" customFormat="1" ht="16.8" customHeight="1">
      <c r="A17" s="41"/>
      <c r="B17" s="47"/>
      <c r="C17" s="308" t="s">
        <v>861</v>
      </c>
      <c r="D17" s="309" t="s">
        <v>19</v>
      </c>
      <c r="E17" s="310" t="s">
        <v>136</v>
      </c>
      <c r="F17" s="311">
        <v>2241</v>
      </c>
      <c r="G17" s="41"/>
      <c r="H17" s="47"/>
    </row>
    <row r="18" s="2" customFormat="1" ht="16.8" customHeight="1">
      <c r="A18" s="41"/>
      <c r="B18" s="47"/>
      <c r="C18" s="312" t="s">
        <v>19</v>
      </c>
      <c r="D18" s="312" t="s">
        <v>862</v>
      </c>
      <c r="E18" s="20" t="s">
        <v>19</v>
      </c>
      <c r="F18" s="313">
        <v>2241</v>
      </c>
      <c r="G18" s="41"/>
      <c r="H18" s="47"/>
    </row>
    <row r="19" s="2" customFormat="1" ht="16.8" customHeight="1">
      <c r="A19" s="41"/>
      <c r="B19" s="47"/>
      <c r="C19" s="312" t="s">
        <v>861</v>
      </c>
      <c r="D19" s="312" t="s">
        <v>197</v>
      </c>
      <c r="E19" s="20" t="s">
        <v>19</v>
      </c>
      <c r="F19" s="313">
        <v>2241</v>
      </c>
      <c r="G19" s="41"/>
      <c r="H19" s="47"/>
    </row>
    <row r="20" s="2" customFormat="1" ht="16.8" customHeight="1">
      <c r="A20" s="41"/>
      <c r="B20" s="47"/>
      <c r="C20" s="308" t="s">
        <v>863</v>
      </c>
      <c r="D20" s="309" t="s">
        <v>19</v>
      </c>
      <c r="E20" s="310" t="s">
        <v>19</v>
      </c>
      <c r="F20" s="311">
        <v>748.20000000000005</v>
      </c>
      <c r="G20" s="41"/>
      <c r="H20" s="47"/>
    </row>
    <row r="21" s="2" customFormat="1" ht="16.8" customHeight="1">
      <c r="A21" s="41"/>
      <c r="B21" s="47"/>
      <c r="C21" s="308" t="s">
        <v>864</v>
      </c>
      <c r="D21" s="309" t="s">
        <v>19</v>
      </c>
      <c r="E21" s="310" t="s">
        <v>19</v>
      </c>
      <c r="F21" s="311">
        <v>575.06500000000005</v>
      </c>
      <c r="G21" s="41"/>
      <c r="H21" s="47"/>
    </row>
    <row r="22" s="2" customFormat="1" ht="16.8" customHeight="1">
      <c r="A22" s="41"/>
      <c r="B22" s="47"/>
      <c r="C22" s="312" t="s">
        <v>19</v>
      </c>
      <c r="D22" s="312" t="s">
        <v>138</v>
      </c>
      <c r="E22" s="20" t="s">
        <v>19</v>
      </c>
      <c r="F22" s="313">
        <v>144</v>
      </c>
      <c r="G22" s="41"/>
      <c r="H22" s="47"/>
    </row>
    <row r="23" s="2" customFormat="1" ht="16.8" customHeight="1">
      <c r="A23" s="41"/>
      <c r="B23" s="47"/>
      <c r="C23" s="312" t="s">
        <v>19</v>
      </c>
      <c r="D23" s="312" t="s">
        <v>865</v>
      </c>
      <c r="E23" s="20" t="s">
        <v>19</v>
      </c>
      <c r="F23" s="313">
        <v>448.19999999999999</v>
      </c>
      <c r="G23" s="41"/>
      <c r="H23" s="47"/>
    </row>
    <row r="24" s="2" customFormat="1" ht="16.8" customHeight="1">
      <c r="A24" s="41"/>
      <c r="B24" s="47"/>
      <c r="C24" s="312" t="s">
        <v>19</v>
      </c>
      <c r="D24" s="312" t="s">
        <v>866</v>
      </c>
      <c r="E24" s="20" t="s">
        <v>19</v>
      </c>
      <c r="F24" s="313">
        <v>0</v>
      </c>
      <c r="G24" s="41"/>
      <c r="H24" s="47"/>
    </row>
    <row r="25" s="2" customFormat="1" ht="16.8" customHeight="1">
      <c r="A25" s="41"/>
      <c r="B25" s="47"/>
      <c r="C25" s="312" t="s">
        <v>19</v>
      </c>
      <c r="D25" s="312" t="s">
        <v>867</v>
      </c>
      <c r="E25" s="20" t="s">
        <v>19</v>
      </c>
      <c r="F25" s="313">
        <v>-0.88</v>
      </c>
      <c r="G25" s="41"/>
      <c r="H25" s="47"/>
    </row>
    <row r="26" s="2" customFormat="1" ht="16.8" customHeight="1">
      <c r="A26" s="41"/>
      <c r="B26" s="47"/>
      <c r="C26" s="312" t="s">
        <v>19</v>
      </c>
      <c r="D26" s="312" t="s">
        <v>868</v>
      </c>
      <c r="E26" s="20" t="s">
        <v>19</v>
      </c>
      <c r="F26" s="313">
        <v>-3.2970000000000002</v>
      </c>
      <c r="G26" s="41"/>
      <c r="H26" s="47"/>
    </row>
    <row r="27" s="2" customFormat="1" ht="16.8" customHeight="1">
      <c r="A27" s="41"/>
      <c r="B27" s="47"/>
      <c r="C27" s="312" t="s">
        <v>19</v>
      </c>
      <c r="D27" s="312" t="s">
        <v>869</v>
      </c>
      <c r="E27" s="20" t="s">
        <v>19</v>
      </c>
      <c r="F27" s="313">
        <v>-3.4620000000000002</v>
      </c>
      <c r="G27" s="41"/>
      <c r="H27" s="47"/>
    </row>
    <row r="28" s="2" customFormat="1" ht="16.8" customHeight="1">
      <c r="A28" s="41"/>
      <c r="B28" s="47"/>
      <c r="C28" s="312" t="s">
        <v>19</v>
      </c>
      <c r="D28" s="312" t="s">
        <v>870</v>
      </c>
      <c r="E28" s="20" t="s">
        <v>19</v>
      </c>
      <c r="F28" s="313">
        <v>-9.4960000000000004</v>
      </c>
      <c r="G28" s="41"/>
      <c r="H28" s="47"/>
    </row>
    <row r="29" s="2" customFormat="1" ht="16.8" customHeight="1">
      <c r="A29" s="41"/>
      <c r="B29" s="47"/>
      <c r="C29" s="312" t="s">
        <v>864</v>
      </c>
      <c r="D29" s="312" t="s">
        <v>197</v>
      </c>
      <c r="E29" s="20" t="s">
        <v>19</v>
      </c>
      <c r="F29" s="313">
        <v>575.06500000000005</v>
      </c>
      <c r="G29" s="41"/>
      <c r="H29" s="47"/>
    </row>
    <row r="30" s="2" customFormat="1" ht="16.8" customHeight="1">
      <c r="A30" s="41"/>
      <c r="B30" s="47"/>
      <c r="C30" s="308" t="s">
        <v>134</v>
      </c>
      <c r="D30" s="309" t="s">
        <v>135</v>
      </c>
      <c r="E30" s="310" t="s">
        <v>136</v>
      </c>
      <c r="F30" s="311">
        <v>832</v>
      </c>
      <c r="G30" s="41"/>
      <c r="H30" s="47"/>
    </row>
    <row r="31" s="2" customFormat="1" ht="16.8" customHeight="1">
      <c r="A31" s="41"/>
      <c r="B31" s="47"/>
      <c r="C31" s="312" t="s">
        <v>19</v>
      </c>
      <c r="D31" s="312" t="s">
        <v>270</v>
      </c>
      <c r="E31" s="20" t="s">
        <v>19</v>
      </c>
      <c r="F31" s="313">
        <v>0</v>
      </c>
      <c r="G31" s="41"/>
      <c r="H31" s="47"/>
    </row>
    <row r="32" s="2" customFormat="1" ht="16.8" customHeight="1">
      <c r="A32" s="41"/>
      <c r="B32" s="47"/>
      <c r="C32" s="312" t="s">
        <v>19</v>
      </c>
      <c r="D32" s="312" t="s">
        <v>271</v>
      </c>
      <c r="E32" s="20" t="s">
        <v>19</v>
      </c>
      <c r="F32" s="313">
        <v>35</v>
      </c>
      <c r="G32" s="41"/>
      <c r="H32" s="47"/>
    </row>
    <row r="33" s="2" customFormat="1" ht="16.8" customHeight="1">
      <c r="A33" s="41"/>
      <c r="B33" s="47"/>
      <c r="C33" s="312" t="s">
        <v>19</v>
      </c>
      <c r="D33" s="312" t="s">
        <v>272</v>
      </c>
      <c r="E33" s="20" t="s">
        <v>19</v>
      </c>
      <c r="F33" s="313">
        <v>10.5</v>
      </c>
      <c r="G33" s="41"/>
      <c r="H33" s="47"/>
    </row>
    <row r="34" s="2" customFormat="1" ht="16.8" customHeight="1">
      <c r="A34" s="41"/>
      <c r="B34" s="47"/>
      <c r="C34" s="312" t="s">
        <v>19</v>
      </c>
      <c r="D34" s="312" t="s">
        <v>273</v>
      </c>
      <c r="E34" s="20" t="s">
        <v>19</v>
      </c>
      <c r="F34" s="313">
        <v>17</v>
      </c>
      <c r="G34" s="41"/>
      <c r="H34" s="47"/>
    </row>
    <row r="35" s="2" customFormat="1" ht="16.8" customHeight="1">
      <c r="A35" s="41"/>
      <c r="B35" s="47"/>
      <c r="C35" s="312" t="s">
        <v>19</v>
      </c>
      <c r="D35" s="312" t="s">
        <v>274</v>
      </c>
      <c r="E35" s="20" t="s">
        <v>19</v>
      </c>
      <c r="F35" s="313">
        <v>55.5</v>
      </c>
      <c r="G35" s="41"/>
      <c r="H35" s="47"/>
    </row>
    <row r="36" s="2" customFormat="1" ht="16.8" customHeight="1">
      <c r="A36" s="41"/>
      <c r="B36" s="47"/>
      <c r="C36" s="312" t="s">
        <v>19</v>
      </c>
      <c r="D36" s="312" t="s">
        <v>275</v>
      </c>
      <c r="E36" s="20" t="s">
        <v>19</v>
      </c>
      <c r="F36" s="313">
        <v>17.5</v>
      </c>
      <c r="G36" s="41"/>
      <c r="H36" s="47"/>
    </row>
    <row r="37" s="2" customFormat="1" ht="16.8" customHeight="1">
      <c r="A37" s="41"/>
      <c r="B37" s="47"/>
      <c r="C37" s="312" t="s">
        <v>19</v>
      </c>
      <c r="D37" s="312" t="s">
        <v>276</v>
      </c>
      <c r="E37" s="20" t="s">
        <v>19</v>
      </c>
      <c r="F37" s="313">
        <v>10.5</v>
      </c>
      <c r="G37" s="41"/>
      <c r="H37" s="47"/>
    </row>
    <row r="38" s="2" customFormat="1" ht="16.8" customHeight="1">
      <c r="A38" s="41"/>
      <c r="B38" s="47"/>
      <c r="C38" s="312" t="s">
        <v>19</v>
      </c>
      <c r="D38" s="312" t="s">
        <v>277</v>
      </c>
      <c r="E38" s="20" t="s">
        <v>19</v>
      </c>
      <c r="F38" s="313">
        <v>28</v>
      </c>
      <c r="G38" s="41"/>
      <c r="H38" s="47"/>
    </row>
    <row r="39" s="2" customFormat="1" ht="16.8" customHeight="1">
      <c r="A39" s="41"/>
      <c r="B39" s="47"/>
      <c r="C39" s="312" t="s">
        <v>19</v>
      </c>
      <c r="D39" s="312" t="s">
        <v>278</v>
      </c>
      <c r="E39" s="20" t="s">
        <v>19</v>
      </c>
      <c r="F39" s="313">
        <v>11.5</v>
      </c>
      <c r="G39" s="41"/>
      <c r="H39" s="47"/>
    </row>
    <row r="40" s="2" customFormat="1" ht="16.8" customHeight="1">
      <c r="A40" s="41"/>
      <c r="B40" s="47"/>
      <c r="C40" s="312" t="s">
        <v>19</v>
      </c>
      <c r="D40" s="312" t="s">
        <v>279</v>
      </c>
      <c r="E40" s="20" t="s">
        <v>19</v>
      </c>
      <c r="F40" s="313">
        <v>14</v>
      </c>
      <c r="G40" s="41"/>
      <c r="H40" s="47"/>
    </row>
    <row r="41" s="2" customFormat="1" ht="16.8" customHeight="1">
      <c r="A41" s="41"/>
      <c r="B41" s="47"/>
      <c r="C41" s="312" t="s">
        <v>19</v>
      </c>
      <c r="D41" s="312" t="s">
        <v>280</v>
      </c>
      <c r="E41" s="20" t="s">
        <v>19</v>
      </c>
      <c r="F41" s="313">
        <v>14.5</v>
      </c>
      <c r="G41" s="41"/>
      <c r="H41" s="47"/>
    </row>
    <row r="42" s="2" customFormat="1" ht="16.8" customHeight="1">
      <c r="A42" s="41"/>
      <c r="B42" s="47"/>
      <c r="C42" s="312" t="s">
        <v>19</v>
      </c>
      <c r="D42" s="312" t="s">
        <v>281</v>
      </c>
      <c r="E42" s="20" t="s">
        <v>19</v>
      </c>
      <c r="F42" s="313">
        <v>212.5</v>
      </c>
      <c r="G42" s="41"/>
      <c r="H42" s="47"/>
    </row>
    <row r="43" s="2" customFormat="1" ht="16.8" customHeight="1">
      <c r="A43" s="41"/>
      <c r="B43" s="47"/>
      <c r="C43" s="312" t="s">
        <v>19</v>
      </c>
      <c r="D43" s="312" t="s">
        <v>282</v>
      </c>
      <c r="E43" s="20" t="s">
        <v>19</v>
      </c>
      <c r="F43" s="313">
        <v>83</v>
      </c>
      <c r="G43" s="41"/>
      <c r="H43" s="47"/>
    </row>
    <row r="44" s="2" customFormat="1" ht="16.8" customHeight="1">
      <c r="A44" s="41"/>
      <c r="B44" s="47"/>
      <c r="C44" s="312" t="s">
        <v>19</v>
      </c>
      <c r="D44" s="312" t="s">
        <v>283</v>
      </c>
      <c r="E44" s="20" t="s">
        <v>19</v>
      </c>
      <c r="F44" s="313">
        <v>19</v>
      </c>
      <c r="G44" s="41"/>
      <c r="H44" s="47"/>
    </row>
    <row r="45" s="2" customFormat="1" ht="16.8" customHeight="1">
      <c r="A45" s="41"/>
      <c r="B45" s="47"/>
      <c r="C45" s="312" t="s">
        <v>19</v>
      </c>
      <c r="D45" s="312" t="s">
        <v>284</v>
      </c>
      <c r="E45" s="20" t="s">
        <v>19</v>
      </c>
      <c r="F45" s="313">
        <v>34.5</v>
      </c>
      <c r="G45" s="41"/>
      <c r="H45" s="47"/>
    </row>
    <row r="46" s="2" customFormat="1" ht="16.8" customHeight="1">
      <c r="A46" s="41"/>
      <c r="B46" s="47"/>
      <c r="C46" s="312" t="s">
        <v>19</v>
      </c>
      <c r="D46" s="312" t="s">
        <v>285</v>
      </c>
      <c r="E46" s="20" t="s">
        <v>19</v>
      </c>
      <c r="F46" s="313">
        <v>11.5</v>
      </c>
      <c r="G46" s="41"/>
      <c r="H46" s="47"/>
    </row>
    <row r="47" s="2" customFormat="1" ht="16.8" customHeight="1">
      <c r="A47" s="41"/>
      <c r="B47" s="47"/>
      <c r="C47" s="312" t="s">
        <v>19</v>
      </c>
      <c r="D47" s="312" t="s">
        <v>286</v>
      </c>
      <c r="E47" s="20" t="s">
        <v>19</v>
      </c>
      <c r="F47" s="313">
        <v>49.5</v>
      </c>
      <c r="G47" s="41"/>
      <c r="H47" s="47"/>
    </row>
    <row r="48" s="2" customFormat="1" ht="16.8" customHeight="1">
      <c r="A48" s="41"/>
      <c r="B48" s="47"/>
      <c r="C48" s="312" t="s">
        <v>19</v>
      </c>
      <c r="D48" s="312" t="s">
        <v>287</v>
      </c>
      <c r="E48" s="20" t="s">
        <v>19</v>
      </c>
      <c r="F48" s="313">
        <v>59.5</v>
      </c>
      <c r="G48" s="41"/>
      <c r="H48" s="47"/>
    </row>
    <row r="49" s="2" customFormat="1" ht="16.8" customHeight="1">
      <c r="A49" s="41"/>
      <c r="B49" s="47"/>
      <c r="C49" s="312" t="s">
        <v>19</v>
      </c>
      <c r="D49" s="312" t="s">
        <v>288</v>
      </c>
      <c r="E49" s="20" t="s">
        <v>19</v>
      </c>
      <c r="F49" s="313">
        <v>29</v>
      </c>
      <c r="G49" s="41"/>
      <c r="H49" s="47"/>
    </row>
    <row r="50" s="2" customFormat="1" ht="16.8" customHeight="1">
      <c r="A50" s="41"/>
      <c r="B50" s="47"/>
      <c r="C50" s="312" t="s">
        <v>19</v>
      </c>
      <c r="D50" s="312" t="s">
        <v>289</v>
      </c>
      <c r="E50" s="20" t="s">
        <v>19</v>
      </c>
      <c r="F50" s="313">
        <v>52</v>
      </c>
      <c r="G50" s="41"/>
      <c r="H50" s="47"/>
    </row>
    <row r="51" s="2" customFormat="1" ht="16.8" customHeight="1">
      <c r="A51" s="41"/>
      <c r="B51" s="47"/>
      <c r="C51" s="312" t="s">
        <v>19</v>
      </c>
      <c r="D51" s="312" t="s">
        <v>290</v>
      </c>
      <c r="E51" s="20" t="s">
        <v>19</v>
      </c>
      <c r="F51" s="313">
        <v>67.5</v>
      </c>
      <c r="G51" s="41"/>
      <c r="H51" s="47"/>
    </row>
    <row r="52" s="2" customFormat="1" ht="16.8" customHeight="1">
      <c r="A52" s="41"/>
      <c r="B52" s="47"/>
      <c r="C52" s="312" t="s">
        <v>134</v>
      </c>
      <c r="D52" s="312" t="s">
        <v>269</v>
      </c>
      <c r="E52" s="20" t="s">
        <v>19</v>
      </c>
      <c r="F52" s="313">
        <v>832</v>
      </c>
      <c r="G52" s="41"/>
      <c r="H52" s="47"/>
    </row>
    <row r="53" s="2" customFormat="1" ht="16.8" customHeight="1">
      <c r="A53" s="41"/>
      <c r="B53" s="47"/>
      <c r="C53" s="314" t="s">
        <v>871</v>
      </c>
      <c r="D53" s="41"/>
      <c r="E53" s="41"/>
      <c r="F53" s="41"/>
      <c r="G53" s="41"/>
      <c r="H53" s="47"/>
    </row>
    <row r="54" s="2" customFormat="1" ht="16.8" customHeight="1">
      <c r="A54" s="41"/>
      <c r="B54" s="47"/>
      <c r="C54" s="312" t="s">
        <v>261</v>
      </c>
      <c r="D54" s="312" t="s">
        <v>872</v>
      </c>
      <c r="E54" s="20" t="s">
        <v>136</v>
      </c>
      <c r="F54" s="313">
        <v>10815.4</v>
      </c>
      <c r="G54" s="41"/>
      <c r="H54" s="47"/>
    </row>
    <row r="55" s="2" customFormat="1" ht="16.8" customHeight="1">
      <c r="A55" s="41"/>
      <c r="B55" s="47"/>
      <c r="C55" s="312" t="s">
        <v>317</v>
      </c>
      <c r="D55" s="312" t="s">
        <v>873</v>
      </c>
      <c r="E55" s="20" t="s">
        <v>136</v>
      </c>
      <c r="F55" s="313">
        <v>10340</v>
      </c>
      <c r="G55" s="41"/>
      <c r="H55" s="47"/>
    </row>
    <row r="56" s="2" customFormat="1" ht="16.8" customHeight="1">
      <c r="A56" s="41"/>
      <c r="B56" s="47"/>
      <c r="C56" s="312" t="s">
        <v>336</v>
      </c>
      <c r="D56" s="312" t="s">
        <v>874</v>
      </c>
      <c r="E56" s="20" t="s">
        <v>136</v>
      </c>
      <c r="F56" s="313">
        <v>3102</v>
      </c>
      <c r="G56" s="41"/>
      <c r="H56" s="47"/>
    </row>
    <row r="57" s="2" customFormat="1">
      <c r="A57" s="41"/>
      <c r="B57" s="47"/>
      <c r="C57" s="312" t="s">
        <v>345</v>
      </c>
      <c r="D57" s="312" t="s">
        <v>875</v>
      </c>
      <c r="E57" s="20" t="s">
        <v>136</v>
      </c>
      <c r="F57" s="313">
        <v>9414.3999999999996</v>
      </c>
      <c r="G57" s="41"/>
      <c r="H57" s="47"/>
    </row>
    <row r="58" s="2" customFormat="1" ht="16.8" customHeight="1">
      <c r="A58" s="41"/>
      <c r="B58" s="47"/>
      <c r="C58" s="308" t="s">
        <v>876</v>
      </c>
      <c r="D58" s="309" t="s">
        <v>19</v>
      </c>
      <c r="E58" s="310" t="s">
        <v>19</v>
      </c>
      <c r="F58" s="311">
        <v>26</v>
      </c>
      <c r="G58" s="41"/>
      <c r="H58" s="47"/>
    </row>
    <row r="59" s="2" customFormat="1" ht="16.8" customHeight="1">
      <c r="A59" s="41"/>
      <c r="B59" s="47"/>
      <c r="C59" s="308" t="s">
        <v>877</v>
      </c>
      <c r="D59" s="309" t="s">
        <v>19</v>
      </c>
      <c r="E59" s="310" t="s">
        <v>19</v>
      </c>
      <c r="F59" s="311">
        <v>5487.5</v>
      </c>
      <c r="G59" s="41"/>
      <c r="H59" s="47"/>
    </row>
    <row r="60" s="2" customFormat="1" ht="16.8" customHeight="1">
      <c r="A60" s="41"/>
      <c r="B60" s="47"/>
      <c r="C60" s="308" t="s">
        <v>138</v>
      </c>
      <c r="D60" s="309" t="s">
        <v>19</v>
      </c>
      <c r="E60" s="310" t="s">
        <v>19</v>
      </c>
      <c r="F60" s="311">
        <v>523.57500000000005</v>
      </c>
      <c r="G60" s="41"/>
      <c r="H60" s="47"/>
    </row>
    <row r="61" s="2" customFormat="1" ht="16.8" customHeight="1">
      <c r="A61" s="41"/>
      <c r="B61" s="47"/>
      <c r="C61" s="312" t="s">
        <v>19</v>
      </c>
      <c r="D61" s="312" t="s">
        <v>217</v>
      </c>
      <c r="E61" s="20" t="s">
        <v>19</v>
      </c>
      <c r="F61" s="313">
        <v>144</v>
      </c>
      <c r="G61" s="41"/>
      <c r="H61" s="47"/>
    </row>
    <row r="62" s="2" customFormat="1" ht="16.8" customHeight="1">
      <c r="A62" s="41"/>
      <c r="B62" s="47"/>
      <c r="C62" s="312" t="s">
        <v>19</v>
      </c>
      <c r="D62" s="312" t="s">
        <v>218</v>
      </c>
      <c r="E62" s="20" t="s">
        <v>19</v>
      </c>
      <c r="F62" s="313">
        <v>83.474999999999994</v>
      </c>
      <c r="G62" s="41"/>
      <c r="H62" s="47"/>
    </row>
    <row r="63" s="2" customFormat="1" ht="16.8" customHeight="1">
      <c r="A63" s="41"/>
      <c r="B63" s="47"/>
      <c r="C63" s="312" t="s">
        <v>19</v>
      </c>
      <c r="D63" s="312" t="s">
        <v>219</v>
      </c>
      <c r="E63" s="20" t="s">
        <v>19</v>
      </c>
      <c r="F63" s="313">
        <v>296.10000000000002</v>
      </c>
      <c r="G63" s="41"/>
      <c r="H63" s="47"/>
    </row>
    <row r="64" s="2" customFormat="1" ht="16.8" customHeight="1">
      <c r="A64" s="41"/>
      <c r="B64" s="47"/>
      <c r="C64" s="312" t="s">
        <v>138</v>
      </c>
      <c r="D64" s="312" t="s">
        <v>197</v>
      </c>
      <c r="E64" s="20" t="s">
        <v>19</v>
      </c>
      <c r="F64" s="313">
        <v>523.57500000000005</v>
      </c>
      <c r="G64" s="41"/>
      <c r="H64" s="47"/>
    </row>
    <row r="65" s="2" customFormat="1" ht="16.8" customHeight="1">
      <c r="A65" s="41"/>
      <c r="B65" s="47"/>
      <c r="C65" s="314" t="s">
        <v>871</v>
      </c>
      <c r="D65" s="41"/>
      <c r="E65" s="41"/>
      <c r="F65" s="41"/>
      <c r="G65" s="41"/>
      <c r="H65" s="47"/>
    </row>
    <row r="66" s="2" customFormat="1">
      <c r="A66" s="41"/>
      <c r="B66" s="47"/>
      <c r="C66" s="312" t="s">
        <v>212</v>
      </c>
      <c r="D66" s="312" t="s">
        <v>878</v>
      </c>
      <c r="E66" s="20" t="s">
        <v>214</v>
      </c>
      <c r="F66" s="313">
        <v>366.50299999999999</v>
      </c>
      <c r="G66" s="41"/>
      <c r="H66" s="47"/>
    </row>
    <row r="67" s="2" customFormat="1">
      <c r="A67" s="41"/>
      <c r="B67" s="47"/>
      <c r="C67" s="312" t="s">
        <v>222</v>
      </c>
      <c r="D67" s="312" t="s">
        <v>879</v>
      </c>
      <c r="E67" s="20" t="s">
        <v>214</v>
      </c>
      <c r="F67" s="313">
        <v>157.07300000000001</v>
      </c>
      <c r="G67" s="41"/>
      <c r="H67" s="47"/>
    </row>
    <row r="68" s="2" customFormat="1">
      <c r="A68" s="41"/>
      <c r="B68" s="47"/>
      <c r="C68" s="312" t="s">
        <v>228</v>
      </c>
      <c r="D68" s="312" t="s">
        <v>880</v>
      </c>
      <c r="E68" s="20" t="s">
        <v>214</v>
      </c>
      <c r="F68" s="313">
        <v>618.76800000000003</v>
      </c>
      <c r="G68" s="41"/>
      <c r="H68" s="47"/>
    </row>
    <row r="69" s="2" customFormat="1">
      <c r="A69" s="41"/>
      <c r="B69" s="47"/>
      <c r="C69" s="312" t="s">
        <v>236</v>
      </c>
      <c r="D69" s="312" t="s">
        <v>881</v>
      </c>
      <c r="E69" s="20" t="s">
        <v>214</v>
      </c>
      <c r="F69" s="313">
        <v>157.07300000000001</v>
      </c>
      <c r="G69" s="41"/>
      <c r="H69" s="47"/>
    </row>
    <row r="70" s="2" customFormat="1" ht="16.8" customHeight="1">
      <c r="A70" s="41"/>
      <c r="B70" s="47"/>
      <c r="C70" s="312" t="s">
        <v>241</v>
      </c>
      <c r="D70" s="312" t="s">
        <v>882</v>
      </c>
      <c r="E70" s="20" t="s">
        <v>214</v>
      </c>
      <c r="F70" s="313">
        <v>775.84000000000003</v>
      </c>
      <c r="G70" s="41"/>
      <c r="H70" s="47"/>
    </row>
    <row r="71" s="2" customFormat="1" ht="16.8" customHeight="1">
      <c r="A71" s="41"/>
      <c r="B71" s="47"/>
      <c r="C71" s="308" t="s">
        <v>141</v>
      </c>
      <c r="D71" s="309" t="s">
        <v>19</v>
      </c>
      <c r="E71" s="310" t="s">
        <v>19</v>
      </c>
      <c r="F71" s="311">
        <v>350</v>
      </c>
      <c r="G71" s="41"/>
      <c r="H71" s="47"/>
    </row>
    <row r="72" s="2" customFormat="1" ht="16.8" customHeight="1">
      <c r="A72" s="41"/>
      <c r="B72" s="47"/>
      <c r="C72" s="312" t="s">
        <v>19</v>
      </c>
      <c r="D72" s="312" t="s">
        <v>388</v>
      </c>
      <c r="E72" s="20" t="s">
        <v>19</v>
      </c>
      <c r="F72" s="313">
        <v>350</v>
      </c>
      <c r="G72" s="41"/>
      <c r="H72" s="47"/>
    </row>
    <row r="73" s="2" customFormat="1" ht="16.8" customHeight="1">
      <c r="A73" s="41"/>
      <c r="B73" s="47"/>
      <c r="C73" s="312" t="s">
        <v>141</v>
      </c>
      <c r="D73" s="312" t="s">
        <v>197</v>
      </c>
      <c r="E73" s="20" t="s">
        <v>19</v>
      </c>
      <c r="F73" s="313">
        <v>350</v>
      </c>
      <c r="G73" s="41"/>
      <c r="H73" s="47"/>
    </row>
    <row r="74" s="2" customFormat="1" ht="16.8" customHeight="1">
      <c r="A74" s="41"/>
      <c r="B74" s="47"/>
      <c r="C74" s="314" t="s">
        <v>871</v>
      </c>
      <c r="D74" s="41"/>
      <c r="E74" s="41"/>
      <c r="F74" s="41"/>
      <c r="G74" s="41"/>
      <c r="H74" s="47"/>
    </row>
    <row r="75" s="2" customFormat="1" ht="16.8" customHeight="1">
      <c r="A75" s="41"/>
      <c r="B75" s="47"/>
      <c r="C75" s="312" t="s">
        <v>383</v>
      </c>
      <c r="D75" s="312" t="s">
        <v>883</v>
      </c>
      <c r="E75" s="20" t="s">
        <v>385</v>
      </c>
      <c r="F75" s="313">
        <v>350</v>
      </c>
      <c r="G75" s="41"/>
      <c r="H75" s="47"/>
    </row>
    <row r="76" s="2" customFormat="1">
      <c r="A76" s="41"/>
      <c r="B76" s="47"/>
      <c r="C76" s="312" t="s">
        <v>228</v>
      </c>
      <c r="D76" s="312" t="s">
        <v>880</v>
      </c>
      <c r="E76" s="20" t="s">
        <v>214</v>
      </c>
      <c r="F76" s="313">
        <v>618.76800000000003</v>
      </c>
      <c r="G76" s="41"/>
      <c r="H76" s="47"/>
    </row>
    <row r="77" s="2" customFormat="1" ht="16.8" customHeight="1">
      <c r="A77" s="41"/>
      <c r="B77" s="47"/>
      <c r="C77" s="312" t="s">
        <v>241</v>
      </c>
      <c r="D77" s="312" t="s">
        <v>882</v>
      </c>
      <c r="E77" s="20" t="s">
        <v>214</v>
      </c>
      <c r="F77" s="313">
        <v>775.84000000000003</v>
      </c>
      <c r="G77" s="41"/>
      <c r="H77" s="47"/>
    </row>
    <row r="78" s="2" customFormat="1" ht="16.8" customHeight="1">
      <c r="A78" s="41"/>
      <c r="B78" s="47"/>
      <c r="C78" s="308" t="s">
        <v>143</v>
      </c>
      <c r="D78" s="309" t="s">
        <v>19</v>
      </c>
      <c r="E78" s="310" t="s">
        <v>19</v>
      </c>
      <c r="F78" s="311">
        <v>723</v>
      </c>
      <c r="G78" s="41"/>
      <c r="H78" s="47"/>
    </row>
    <row r="79" s="2" customFormat="1" ht="16.8" customHeight="1">
      <c r="A79" s="41"/>
      <c r="B79" s="47"/>
      <c r="C79" s="312" t="s">
        <v>19</v>
      </c>
      <c r="D79" s="312" t="s">
        <v>394</v>
      </c>
      <c r="E79" s="20" t="s">
        <v>19</v>
      </c>
      <c r="F79" s="313">
        <v>52</v>
      </c>
      <c r="G79" s="41"/>
      <c r="H79" s="47"/>
    </row>
    <row r="80" s="2" customFormat="1" ht="16.8" customHeight="1">
      <c r="A80" s="41"/>
      <c r="B80" s="47"/>
      <c r="C80" s="312" t="s">
        <v>19</v>
      </c>
      <c r="D80" s="312" t="s">
        <v>395</v>
      </c>
      <c r="E80" s="20" t="s">
        <v>19</v>
      </c>
      <c r="F80" s="313">
        <v>380</v>
      </c>
      <c r="G80" s="41"/>
      <c r="H80" s="47"/>
    </row>
    <row r="81" s="2" customFormat="1" ht="16.8" customHeight="1">
      <c r="A81" s="41"/>
      <c r="B81" s="47"/>
      <c r="C81" s="312" t="s">
        <v>19</v>
      </c>
      <c r="D81" s="312" t="s">
        <v>396</v>
      </c>
      <c r="E81" s="20" t="s">
        <v>19</v>
      </c>
      <c r="F81" s="313">
        <v>190</v>
      </c>
      <c r="G81" s="41"/>
      <c r="H81" s="47"/>
    </row>
    <row r="82" s="2" customFormat="1" ht="16.8" customHeight="1">
      <c r="A82" s="41"/>
      <c r="B82" s="47"/>
      <c r="C82" s="312" t="s">
        <v>19</v>
      </c>
      <c r="D82" s="312" t="s">
        <v>397</v>
      </c>
      <c r="E82" s="20" t="s">
        <v>19</v>
      </c>
      <c r="F82" s="313">
        <v>101</v>
      </c>
      <c r="G82" s="41"/>
      <c r="H82" s="47"/>
    </row>
    <row r="83" s="2" customFormat="1" ht="16.8" customHeight="1">
      <c r="A83" s="41"/>
      <c r="B83" s="47"/>
      <c r="C83" s="312" t="s">
        <v>143</v>
      </c>
      <c r="D83" s="312" t="s">
        <v>197</v>
      </c>
      <c r="E83" s="20" t="s">
        <v>19</v>
      </c>
      <c r="F83" s="313">
        <v>723</v>
      </c>
      <c r="G83" s="41"/>
      <c r="H83" s="47"/>
    </row>
    <row r="84" s="2" customFormat="1" ht="16.8" customHeight="1">
      <c r="A84" s="41"/>
      <c r="B84" s="47"/>
      <c r="C84" s="314" t="s">
        <v>871</v>
      </c>
      <c r="D84" s="41"/>
      <c r="E84" s="41"/>
      <c r="F84" s="41"/>
      <c r="G84" s="41"/>
      <c r="H84" s="47"/>
    </row>
    <row r="85" s="2" customFormat="1" ht="16.8" customHeight="1">
      <c r="A85" s="41"/>
      <c r="B85" s="47"/>
      <c r="C85" s="312" t="s">
        <v>390</v>
      </c>
      <c r="D85" s="312" t="s">
        <v>884</v>
      </c>
      <c r="E85" s="20" t="s">
        <v>385</v>
      </c>
      <c r="F85" s="313">
        <v>723</v>
      </c>
      <c r="G85" s="41"/>
      <c r="H85" s="47"/>
    </row>
    <row r="86" s="2" customFormat="1">
      <c r="A86" s="41"/>
      <c r="B86" s="47"/>
      <c r="C86" s="312" t="s">
        <v>228</v>
      </c>
      <c r="D86" s="312" t="s">
        <v>880</v>
      </c>
      <c r="E86" s="20" t="s">
        <v>214</v>
      </c>
      <c r="F86" s="313">
        <v>618.76800000000003</v>
      </c>
      <c r="G86" s="41"/>
      <c r="H86" s="47"/>
    </row>
    <row r="87" s="2" customFormat="1" ht="16.8" customHeight="1">
      <c r="A87" s="41"/>
      <c r="B87" s="47"/>
      <c r="C87" s="312" t="s">
        <v>241</v>
      </c>
      <c r="D87" s="312" t="s">
        <v>882</v>
      </c>
      <c r="E87" s="20" t="s">
        <v>214</v>
      </c>
      <c r="F87" s="313">
        <v>775.84000000000003</v>
      </c>
      <c r="G87" s="41"/>
      <c r="H87" s="47"/>
    </row>
    <row r="88" s="2" customFormat="1" ht="16.8" customHeight="1">
      <c r="A88" s="41"/>
      <c r="B88" s="47"/>
      <c r="C88" s="308" t="s">
        <v>885</v>
      </c>
      <c r="D88" s="309" t="s">
        <v>19</v>
      </c>
      <c r="E88" s="310" t="s">
        <v>19</v>
      </c>
      <c r="F88" s="311">
        <v>155</v>
      </c>
      <c r="G88" s="41"/>
      <c r="H88" s="47"/>
    </row>
    <row r="89" s="2" customFormat="1" ht="16.8" customHeight="1">
      <c r="A89" s="41"/>
      <c r="B89" s="47"/>
      <c r="C89" s="312" t="s">
        <v>19</v>
      </c>
      <c r="D89" s="312" t="s">
        <v>886</v>
      </c>
      <c r="E89" s="20" t="s">
        <v>19</v>
      </c>
      <c r="F89" s="313">
        <v>155</v>
      </c>
      <c r="G89" s="41"/>
      <c r="H89" s="47"/>
    </row>
    <row r="90" s="2" customFormat="1" ht="16.8" customHeight="1">
      <c r="A90" s="41"/>
      <c r="B90" s="47"/>
      <c r="C90" s="312" t="s">
        <v>885</v>
      </c>
      <c r="D90" s="312" t="s">
        <v>197</v>
      </c>
      <c r="E90" s="20" t="s">
        <v>19</v>
      </c>
      <c r="F90" s="313">
        <v>155</v>
      </c>
      <c r="G90" s="41"/>
      <c r="H90" s="47"/>
    </row>
    <row r="91" s="2" customFormat="1" ht="16.8" customHeight="1">
      <c r="A91" s="41"/>
      <c r="B91" s="47"/>
      <c r="C91" s="308" t="s">
        <v>145</v>
      </c>
      <c r="D91" s="309" t="s">
        <v>19</v>
      </c>
      <c r="E91" s="310" t="s">
        <v>19</v>
      </c>
      <c r="F91" s="311">
        <v>20</v>
      </c>
      <c r="G91" s="41"/>
      <c r="H91" s="47"/>
    </row>
    <row r="92" s="2" customFormat="1" ht="16.8" customHeight="1">
      <c r="A92" s="41"/>
      <c r="B92" s="47"/>
      <c r="C92" s="312" t="s">
        <v>19</v>
      </c>
      <c r="D92" s="312" t="s">
        <v>146</v>
      </c>
      <c r="E92" s="20" t="s">
        <v>19</v>
      </c>
      <c r="F92" s="313">
        <v>20</v>
      </c>
      <c r="G92" s="41"/>
      <c r="H92" s="47"/>
    </row>
    <row r="93" s="2" customFormat="1" ht="16.8" customHeight="1">
      <c r="A93" s="41"/>
      <c r="B93" s="47"/>
      <c r="C93" s="312" t="s">
        <v>145</v>
      </c>
      <c r="D93" s="312" t="s">
        <v>197</v>
      </c>
      <c r="E93" s="20" t="s">
        <v>19</v>
      </c>
      <c r="F93" s="313">
        <v>20</v>
      </c>
      <c r="G93" s="41"/>
      <c r="H93" s="47"/>
    </row>
    <row r="94" s="2" customFormat="1" ht="16.8" customHeight="1">
      <c r="A94" s="41"/>
      <c r="B94" s="47"/>
      <c r="C94" s="314" t="s">
        <v>871</v>
      </c>
      <c r="D94" s="41"/>
      <c r="E94" s="41"/>
      <c r="F94" s="41"/>
      <c r="G94" s="41"/>
      <c r="H94" s="47"/>
    </row>
    <row r="95" s="2" customFormat="1" ht="16.8" customHeight="1">
      <c r="A95" s="41"/>
      <c r="B95" s="47"/>
      <c r="C95" s="312" t="s">
        <v>198</v>
      </c>
      <c r="D95" s="312" t="s">
        <v>887</v>
      </c>
      <c r="E95" s="20" t="s">
        <v>200</v>
      </c>
      <c r="F95" s="313">
        <v>20</v>
      </c>
      <c r="G95" s="41"/>
      <c r="H95" s="47"/>
    </row>
    <row r="96" s="2" customFormat="1" ht="16.8" customHeight="1">
      <c r="A96" s="41"/>
      <c r="B96" s="47"/>
      <c r="C96" s="312" t="s">
        <v>246</v>
      </c>
      <c r="D96" s="312" t="s">
        <v>888</v>
      </c>
      <c r="E96" s="20" t="s">
        <v>200</v>
      </c>
      <c r="F96" s="313">
        <v>20</v>
      </c>
      <c r="G96" s="41"/>
      <c r="H96" s="47"/>
    </row>
    <row r="97" s="2" customFormat="1">
      <c r="A97" s="41"/>
      <c r="B97" s="47"/>
      <c r="C97" s="312" t="s">
        <v>311</v>
      </c>
      <c r="D97" s="312" t="s">
        <v>889</v>
      </c>
      <c r="E97" s="20" t="s">
        <v>200</v>
      </c>
      <c r="F97" s="313">
        <v>40</v>
      </c>
      <c r="G97" s="41"/>
      <c r="H97" s="47"/>
    </row>
    <row r="98" s="2" customFormat="1" ht="16.8" customHeight="1">
      <c r="A98" s="41"/>
      <c r="B98" s="47"/>
      <c r="C98" s="308" t="s">
        <v>147</v>
      </c>
      <c r="D98" s="309" t="s">
        <v>19</v>
      </c>
      <c r="E98" s="310" t="s">
        <v>19</v>
      </c>
      <c r="F98" s="311">
        <v>15</v>
      </c>
      <c r="G98" s="41"/>
      <c r="H98" s="47"/>
    </row>
    <row r="99" s="2" customFormat="1" ht="16.8" customHeight="1">
      <c r="A99" s="41"/>
      <c r="B99" s="47"/>
      <c r="C99" s="312" t="s">
        <v>19</v>
      </c>
      <c r="D99" s="312" t="s">
        <v>8</v>
      </c>
      <c r="E99" s="20" t="s">
        <v>19</v>
      </c>
      <c r="F99" s="313">
        <v>15</v>
      </c>
      <c r="G99" s="41"/>
      <c r="H99" s="47"/>
    </row>
    <row r="100" s="2" customFormat="1" ht="16.8" customHeight="1">
      <c r="A100" s="41"/>
      <c r="B100" s="47"/>
      <c r="C100" s="312" t="s">
        <v>147</v>
      </c>
      <c r="D100" s="312" t="s">
        <v>197</v>
      </c>
      <c r="E100" s="20" t="s">
        <v>19</v>
      </c>
      <c r="F100" s="313">
        <v>15</v>
      </c>
      <c r="G100" s="41"/>
      <c r="H100" s="47"/>
    </row>
    <row r="101" s="2" customFormat="1" ht="16.8" customHeight="1">
      <c r="A101" s="41"/>
      <c r="B101" s="47"/>
      <c r="C101" s="314" t="s">
        <v>871</v>
      </c>
      <c r="D101" s="41"/>
      <c r="E101" s="41"/>
      <c r="F101" s="41"/>
      <c r="G101" s="41"/>
      <c r="H101" s="47"/>
    </row>
    <row r="102" s="2" customFormat="1" ht="16.8" customHeight="1">
      <c r="A102" s="41"/>
      <c r="B102" s="47"/>
      <c r="C102" s="312" t="s">
        <v>204</v>
      </c>
      <c r="D102" s="312" t="s">
        <v>890</v>
      </c>
      <c r="E102" s="20" t="s">
        <v>200</v>
      </c>
      <c r="F102" s="313">
        <v>15</v>
      </c>
      <c r="G102" s="41"/>
      <c r="H102" s="47"/>
    </row>
    <row r="103" s="2" customFormat="1" ht="16.8" customHeight="1">
      <c r="A103" s="41"/>
      <c r="B103" s="47"/>
      <c r="C103" s="312" t="s">
        <v>251</v>
      </c>
      <c r="D103" s="312" t="s">
        <v>891</v>
      </c>
      <c r="E103" s="20" t="s">
        <v>200</v>
      </c>
      <c r="F103" s="313">
        <v>15</v>
      </c>
      <c r="G103" s="41"/>
      <c r="H103" s="47"/>
    </row>
    <row r="104" s="2" customFormat="1">
      <c r="A104" s="41"/>
      <c r="B104" s="47"/>
      <c r="C104" s="312" t="s">
        <v>311</v>
      </c>
      <c r="D104" s="312" t="s">
        <v>889</v>
      </c>
      <c r="E104" s="20" t="s">
        <v>200</v>
      </c>
      <c r="F104" s="313">
        <v>40</v>
      </c>
      <c r="G104" s="41"/>
      <c r="H104" s="47"/>
    </row>
    <row r="105" s="2" customFormat="1" ht="16.8" customHeight="1">
      <c r="A105" s="41"/>
      <c r="B105" s="47"/>
      <c r="C105" s="308" t="s">
        <v>149</v>
      </c>
      <c r="D105" s="309" t="s">
        <v>19</v>
      </c>
      <c r="E105" s="310" t="s">
        <v>19</v>
      </c>
      <c r="F105" s="311">
        <v>5</v>
      </c>
      <c r="G105" s="41"/>
      <c r="H105" s="47"/>
    </row>
    <row r="106" s="2" customFormat="1" ht="16.8" customHeight="1">
      <c r="A106" s="41"/>
      <c r="B106" s="47"/>
      <c r="C106" s="312" t="s">
        <v>19</v>
      </c>
      <c r="D106" s="312" t="s">
        <v>150</v>
      </c>
      <c r="E106" s="20" t="s">
        <v>19</v>
      </c>
      <c r="F106" s="313">
        <v>5</v>
      </c>
      <c r="G106" s="41"/>
      <c r="H106" s="47"/>
    </row>
    <row r="107" s="2" customFormat="1" ht="16.8" customHeight="1">
      <c r="A107" s="41"/>
      <c r="B107" s="47"/>
      <c r="C107" s="312" t="s">
        <v>149</v>
      </c>
      <c r="D107" s="312" t="s">
        <v>197</v>
      </c>
      <c r="E107" s="20" t="s">
        <v>19</v>
      </c>
      <c r="F107" s="313">
        <v>5</v>
      </c>
      <c r="G107" s="41"/>
      <c r="H107" s="47"/>
    </row>
    <row r="108" s="2" customFormat="1" ht="16.8" customHeight="1">
      <c r="A108" s="41"/>
      <c r="B108" s="47"/>
      <c r="C108" s="314" t="s">
        <v>871</v>
      </c>
      <c r="D108" s="41"/>
      <c r="E108" s="41"/>
      <c r="F108" s="41"/>
      <c r="G108" s="41"/>
      <c r="H108" s="47"/>
    </row>
    <row r="109" s="2" customFormat="1" ht="16.8" customHeight="1">
      <c r="A109" s="41"/>
      <c r="B109" s="47"/>
      <c r="C109" s="312" t="s">
        <v>208</v>
      </c>
      <c r="D109" s="312" t="s">
        <v>892</v>
      </c>
      <c r="E109" s="20" t="s">
        <v>200</v>
      </c>
      <c r="F109" s="313">
        <v>5</v>
      </c>
      <c r="G109" s="41"/>
      <c r="H109" s="47"/>
    </row>
    <row r="110" s="2" customFormat="1" ht="16.8" customHeight="1">
      <c r="A110" s="41"/>
      <c r="B110" s="47"/>
      <c r="C110" s="312" t="s">
        <v>256</v>
      </c>
      <c r="D110" s="312" t="s">
        <v>893</v>
      </c>
      <c r="E110" s="20" t="s">
        <v>200</v>
      </c>
      <c r="F110" s="313">
        <v>5</v>
      </c>
      <c r="G110" s="41"/>
      <c r="H110" s="47"/>
    </row>
    <row r="111" s="2" customFormat="1">
      <c r="A111" s="41"/>
      <c r="B111" s="47"/>
      <c r="C111" s="312" t="s">
        <v>311</v>
      </c>
      <c r="D111" s="312" t="s">
        <v>889</v>
      </c>
      <c r="E111" s="20" t="s">
        <v>200</v>
      </c>
      <c r="F111" s="313">
        <v>40</v>
      </c>
      <c r="G111" s="41"/>
      <c r="H111" s="47"/>
    </row>
    <row r="112" s="2" customFormat="1" ht="16.8" customHeight="1">
      <c r="A112" s="41"/>
      <c r="B112" s="47"/>
      <c r="C112" s="308" t="s">
        <v>894</v>
      </c>
      <c r="D112" s="309" t="s">
        <v>19</v>
      </c>
      <c r="E112" s="310" t="s">
        <v>895</v>
      </c>
      <c r="F112" s="311">
        <v>6</v>
      </c>
      <c r="G112" s="41"/>
      <c r="H112" s="47"/>
    </row>
    <row r="113" s="2" customFormat="1" ht="16.8" customHeight="1">
      <c r="A113" s="41"/>
      <c r="B113" s="47"/>
      <c r="C113" s="312" t="s">
        <v>19</v>
      </c>
      <c r="D113" s="312" t="s">
        <v>221</v>
      </c>
      <c r="E113" s="20" t="s">
        <v>19</v>
      </c>
      <c r="F113" s="313">
        <v>6</v>
      </c>
      <c r="G113" s="41"/>
      <c r="H113" s="47"/>
    </row>
    <row r="114" s="2" customFormat="1" ht="16.8" customHeight="1">
      <c r="A114" s="41"/>
      <c r="B114" s="47"/>
      <c r="C114" s="312" t="s">
        <v>894</v>
      </c>
      <c r="D114" s="312" t="s">
        <v>197</v>
      </c>
      <c r="E114" s="20" t="s">
        <v>19</v>
      </c>
      <c r="F114" s="313">
        <v>6</v>
      </c>
      <c r="G114" s="41"/>
      <c r="H114" s="47"/>
    </row>
    <row r="115" s="2" customFormat="1" ht="16.8" customHeight="1">
      <c r="A115" s="41"/>
      <c r="B115" s="47"/>
      <c r="C115" s="308" t="s">
        <v>896</v>
      </c>
      <c r="D115" s="309" t="s">
        <v>19</v>
      </c>
      <c r="E115" s="310" t="s">
        <v>19</v>
      </c>
      <c r="F115" s="311">
        <v>0</v>
      </c>
      <c r="G115" s="41"/>
      <c r="H115" s="47"/>
    </row>
    <row r="116" s="2" customFormat="1" ht="16.8" customHeight="1">
      <c r="A116" s="41"/>
      <c r="B116" s="47"/>
      <c r="C116" s="308" t="s">
        <v>688</v>
      </c>
      <c r="D116" s="309" t="s">
        <v>19</v>
      </c>
      <c r="E116" s="310" t="s">
        <v>19</v>
      </c>
      <c r="F116" s="311">
        <v>5665</v>
      </c>
      <c r="G116" s="41"/>
      <c r="H116" s="47"/>
    </row>
    <row r="117" s="2" customFormat="1" ht="16.8" customHeight="1">
      <c r="A117" s="41"/>
      <c r="B117" s="47"/>
      <c r="C117" s="308" t="s">
        <v>488</v>
      </c>
      <c r="D117" s="309" t="s">
        <v>19</v>
      </c>
      <c r="E117" s="310" t="s">
        <v>19</v>
      </c>
      <c r="F117" s="311">
        <v>22.199999999999999</v>
      </c>
      <c r="G117" s="41"/>
      <c r="H117" s="47"/>
    </row>
    <row r="118" s="2" customFormat="1" ht="16.8" customHeight="1">
      <c r="A118" s="41"/>
      <c r="B118" s="47"/>
      <c r="C118" s="308" t="s">
        <v>897</v>
      </c>
      <c r="D118" s="309" t="s">
        <v>19</v>
      </c>
      <c r="E118" s="310" t="s">
        <v>136</v>
      </c>
      <c r="F118" s="311">
        <v>99</v>
      </c>
      <c r="G118" s="41"/>
      <c r="H118" s="47"/>
    </row>
    <row r="119" s="2" customFormat="1" ht="16.8" customHeight="1">
      <c r="A119" s="41"/>
      <c r="B119" s="47"/>
      <c r="C119" s="308" t="s">
        <v>702</v>
      </c>
      <c r="D119" s="309" t="s">
        <v>19</v>
      </c>
      <c r="E119" s="310" t="s">
        <v>19</v>
      </c>
      <c r="F119" s="311">
        <v>670</v>
      </c>
      <c r="G119" s="41"/>
      <c r="H119" s="47"/>
    </row>
    <row r="120" s="2" customFormat="1" ht="16.8" customHeight="1">
      <c r="A120" s="41"/>
      <c r="B120" s="47"/>
      <c r="C120" s="308" t="s">
        <v>152</v>
      </c>
      <c r="D120" s="309" t="s">
        <v>19</v>
      </c>
      <c r="E120" s="310" t="s">
        <v>19</v>
      </c>
      <c r="F120" s="311">
        <v>192</v>
      </c>
      <c r="G120" s="41"/>
      <c r="H120" s="47"/>
    </row>
    <row r="121" s="2" customFormat="1" ht="16.8" customHeight="1">
      <c r="A121" s="41"/>
      <c r="B121" s="47"/>
      <c r="C121" s="312" t="s">
        <v>19</v>
      </c>
      <c r="D121" s="312" t="s">
        <v>296</v>
      </c>
      <c r="E121" s="20" t="s">
        <v>19</v>
      </c>
      <c r="F121" s="313">
        <v>192</v>
      </c>
      <c r="G121" s="41"/>
      <c r="H121" s="47"/>
    </row>
    <row r="122" s="2" customFormat="1" ht="16.8" customHeight="1">
      <c r="A122" s="41"/>
      <c r="B122" s="47"/>
      <c r="C122" s="312" t="s">
        <v>152</v>
      </c>
      <c r="D122" s="312" t="s">
        <v>197</v>
      </c>
      <c r="E122" s="20" t="s">
        <v>19</v>
      </c>
      <c r="F122" s="313">
        <v>192</v>
      </c>
      <c r="G122" s="41"/>
      <c r="H122" s="47"/>
    </row>
    <row r="123" s="2" customFormat="1" ht="16.8" customHeight="1">
      <c r="A123" s="41"/>
      <c r="B123" s="47"/>
      <c r="C123" s="314" t="s">
        <v>871</v>
      </c>
      <c r="D123" s="41"/>
      <c r="E123" s="41"/>
      <c r="F123" s="41"/>
      <c r="G123" s="41"/>
      <c r="H123" s="47"/>
    </row>
    <row r="124" s="2" customFormat="1" ht="16.8" customHeight="1">
      <c r="A124" s="41"/>
      <c r="B124" s="47"/>
      <c r="C124" s="312" t="s">
        <v>292</v>
      </c>
      <c r="D124" s="312" t="s">
        <v>898</v>
      </c>
      <c r="E124" s="20" t="s">
        <v>136</v>
      </c>
      <c r="F124" s="313">
        <v>134.40000000000001</v>
      </c>
      <c r="G124" s="41"/>
      <c r="H124" s="47"/>
    </row>
    <row r="125" s="2" customFormat="1" ht="16.8" customHeight="1">
      <c r="A125" s="41"/>
      <c r="B125" s="47"/>
      <c r="C125" s="312" t="s">
        <v>298</v>
      </c>
      <c r="D125" s="312" t="s">
        <v>899</v>
      </c>
      <c r="E125" s="20" t="s">
        <v>136</v>
      </c>
      <c r="F125" s="313">
        <v>57.600000000000001</v>
      </c>
      <c r="G125" s="41"/>
      <c r="H125" s="47"/>
    </row>
    <row r="126" s="2" customFormat="1" ht="16.8" customHeight="1">
      <c r="A126" s="41"/>
      <c r="B126" s="47"/>
      <c r="C126" s="308" t="s">
        <v>900</v>
      </c>
      <c r="D126" s="309" t="s">
        <v>19</v>
      </c>
      <c r="E126" s="310" t="s">
        <v>214</v>
      </c>
      <c r="F126" s="311">
        <v>374.10000000000002</v>
      </c>
      <c r="G126" s="41"/>
      <c r="H126" s="47"/>
    </row>
    <row r="127" s="2" customFormat="1" ht="16.8" customHeight="1">
      <c r="A127" s="41"/>
      <c r="B127" s="47"/>
      <c r="C127" s="312" t="s">
        <v>19</v>
      </c>
      <c r="D127" s="312" t="s">
        <v>860</v>
      </c>
      <c r="E127" s="20" t="s">
        <v>19</v>
      </c>
      <c r="F127" s="313">
        <v>374.10000000000002</v>
      </c>
      <c r="G127" s="41"/>
      <c r="H127" s="47"/>
    </row>
    <row r="128" s="2" customFormat="1" ht="16.8" customHeight="1">
      <c r="A128" s="41"/>
      <c r="B128" s="47"/>
      <c r="C128" s="312" t="s">
        <v>900</v>
      </c>
      <c r="D128" s="312" t="s">
        <v>197</v>
      </c>
      <c r="E128" s="20" t="s">
        <v>19</v>
      </c>
      <c r="F128" s="313">
        <v>374.10000000000002</v>
      </c>
      <c r="G128" s="41"/>
      <c r="H128" s="47"/>
    </row>
    <row r="129" s="2" customFormat="1" ht="16.8" customHeight="1">
      <c r="A129" s="41"/>
      <c r="B129" s="47"/>
      <c r="C129" s="308" t="s">
        <v>234</v>
      </c>
      <c r="D129" s="309" t="s">
        <v>19</v>
      </c>
      <c r="E129" s="310" t="s">
        <v>19</v>
      </c>
      <c r="F129" s="311">
        <v>618.76800000000003</v>
      </c>
      <c r="G129" s="41"/>
      <c r="H129" s="47"/>
    </row>
    <row r="130" s="2" customFormat="1" ht="16.8" customHeight="1">
      <c r="A130" s="41"/>
      <c r="B130" s="47"/>
      <c r="C130" s="312" t="s">
        <v>19</v>
      </c>
      <c r="D130" s="312" t="s">
        <v>220</v>
      </c>
      <c r="E130" s="20" t="s">
        <v>19</v>
      </c>
      <c r="F130" s="313">
        <v>366.50299999999999</v>
      </c>
      <c r="G130" s="41"/>
      <c r="H130" s="47"/>
    </row>
    <row r="131" s="2" customFormat="1" ht="16.8" customHeight="1">
      <c r="A131" s="41"/>
      <c r="B131" s="47"/>
      <c r="C131" s="312" t="s">
        <v>19</v>
      </c>
      <c r="D131" s="312" t="s">
        <v>232</v>
      </c>
      <c r="E131" s="20" t="s">
        <v>19</v>
      </c>
      <c r="F131" s="313">
        <v>52.5</v>
      </c>
      <c r="G131" s="41"/>
      <c r="H131" s="47"/>
    </row>
    <row r="132" s="2" customFormat="1" ht="16.8" customHeight="1">
      <c r="A132" s="41"/>
      <c r="B132" s="47"/>
      <c r="C132" s="312" t="s">
        <v>19</v>
      </c>
      <c r="D132" s="312" t="s">
        <v>233</v>
      </c>
      <c r="E132" s="20" t="s">
        <v>19</v>
      </c>
      <c r="F132" s="313">
        <v>216.90000000000001</v>
      </c>
      <c r="G132" s="41"/>
      <c r="H132" s="47"/>
    </row>
    <row r="133" s="2" customFormat="1" ht="16.8" customHeight="1">
      <c r="A133" s="41"/>
      <c r="B133" s="47"/>
      <c r="C133" s="312" t="s">
        <v>19</v>
      </c>
      <c r="D133" s="312" t="s">
        <v>155</v>
      </c>
      <c r="E133" s="20" t="s">
        <v>19</v>
      </c>
      <c r="F133" s="313">
        <v>-17.135000000000002</v>
      </c>
      <c r="G133" s="41"/>
      <c r="H133" s="47"/>
    </row>
    <row r="134" s="2" customFormat="1" ht="16.8" customHeight="1">
      <c r="A134" s="41"/>
      <c r="B134" s="47"/>
      <c r="C134" s="312" t="s">
        <v>234</v>
      </c>
      <c r="D134" s="312" t="s">
        <v>197</v>
      </c>
      <c r="E134" s="20" t="s">
        <v>19</v>
      </c>
      <c r="F134" s="313">
        <v>618.76800000000003</v>
      </c>
      <c r="G134" s="41"/>
      <c r="H134" s="47"/>
    </row>
    <row r="135" s="2" customFormat="1" ht="16.8" customHeight="1">
      <c r="A135" s="41"/>
      <c r="B135" s="47"/>
      <c r="C135" s="308" t="s">
        <v>155</v>
      </c>
      <c r="D135" s="309" t="s">
        <v>19</v>
      </c>
      <c r="E135" s="310" t="s">
        <v>19</v>
      </c>
      <c r="F135" s="311">
        <v>-17.135000000000002</v>
      </c>
      <c r="G135" s="41"/>
      <c r="H135" s="47"/>
    </row>
    <row r="136" s="2" customFormat="1" ht="16.8" customHeight="1">
      <c r="A136" s="41"/>
      <c r="B136" s="47"/>
      <c r="C136" s="312" t="s">
        <v>19</v>
      </c>
      <c r="D136" s="312" t="s">
        <v>867</v>
      </c>
      <c r="E136" s="20" t="s">
        <v>19</v>
      </c>
      <c r="F136" s="313">
        <v>-0.88</v>
      </c>
      <c r="G136" s="41"/>
      <c r="H136" s="47"/>
    </row>
    <row r="137" s="2" customFormat="1" ht="16.8" customHeight="1">
      <c r="A137" s="41"/>
      <c r="B137" s="47"/>
      <c r="C137" s="312" t="s">
        <v>19</v>
      </c>
      <c r="D137" s="312" t="s">
        <v>868</v>
      </c>
      <c r="E137" s="20" t="s">
        <v>19</v>
      </c>
      <c r="F137" s="313">
        <v>-3.2970000000000002</v>
      </c>
      <c r="G137" s="41"/>
      <c r="H137" s="47"/>
    </row>
    <row r="138" s="2" customFormat="1" ht="16.8" customHeight="1">
      <c r="A138" s="41"/>
      <c r="B138" s="47"/>
      <c r="C138" s="312" t="s">
        <v>19</v>
      </c>
      <c r="D138" s="312" t="s">
        <v>869</v>
      </c>
      <c r="E138" s="20" t="s">
        <v>19</v>
      </c>
      <c r="F138" s="313">
        <v>-3.4620000000000002</v>
      </c>
      <c r="G138" s="41"/>
      <c r="H138" s="47"/>
    </row>
    <row r="139" s="2" customFormat="1" ht="16.8" customHeight="1">
      <c r="A139" s="41"/>
      <c r="B139" s="47"/>
      <c r="C139" s="312" t="s">
        <v>19</v>
      </c>
      <c r="D139" s="312" t="s">
        <v>870</v>
      </c>
      <c r="E139" s="20" t="s">
        <v>19</v>
      </c>
      <c r="F139" s="313">
        <v>-9.4960000000000004</v>
      </c>
      <c r="G139" s="41"/>
      <c r="H139" s="47"/>
    </row>
    <row r="140" s="2" customFormat="1" ht="16.8" customHeight="1">
      <c r="A140" s="41"/>
      <c r="B140" s="47"/>
      <c r="C140" s="312" t="s">
        <v>155</v>
      </c>
      <c r="D140" s="312" t="s">
        <v>269</v>
      </c>
      <c r="E140" s="20" t="s">
        <v>19</v>
      </c>
      <c r="F140" s="313">
        <v>-17.135000000000002</v>
      </c>
      <c r="G140" s="41"/>
      <c r="H140" s="47"/>
    </row>
    <row r="141" s="2" customFormat="1" ht="16.8" customHeight="1">
      <c r="A141" s="41"/>
      <c r="B141" s="47"/>
      <c r="C141" s="314" t="s">
        <v>871</v>
      </c>
      <c r="D141" s="41"/>
      <c r="E141" s="41"/>
      <c r="F141" s="41"/>
      <c r="G141" s="41"/>
      <c r="H141" s="47"/>
    </row>
    <row r="142" s="2" customFormat="1">
      <c r="A142" s="41"/>
      <c r="B142" s="47"/>
      <c r="C142" s="312" t="s">
        <v>228</v>
      </c>
      <c r="D142" s="312" t="s">
        <v>880</v>
      </c>
      <c r="E142" s="20" t="s">
        <v>214</v>
      </c>
      <c r="F142" s="313">
        <v>618.76800000000003</v>
      </c>
      <c r="G142" s="41"/>
      <c r="H142" s="47"/>
    </row>
    <row r="143" s="2" customFormat="1" ht="16.8" customHeight="1">
      <c r="A143" s="41"/>
      <c r="B143" s="47"/>
      <c r="C143" s="312" t="s">
        <v>241</v>
      </c>
      <c r="D143" s="312" t="s">
        <v>882</v>
      </c>
      <c r="E143" s="20" t="s">
        <v>214</v>
      </c>
      <c r="F143" s="313">
        <v>775.84000000000003</v>
      </c>
      <c r="G143" s="41"/>
      <c r="H143" s="47"/>
    </row>
    <row r="144" s="2" customFormat="1">
      <c r="A144" s="41"/>
      <c r="B144" s="47"/>
      <c r="C144" s="307" t="s">
        <v>901</v>
      </c>
      <c r="D144" s="307" t="s">
        <v>90</v>
      </c>
      <c r="E144" s="41"/>
      <c r="F144" s="41"/>
      <c r="G144" s="41"/>
      <c r="H144" s="47"/>
    </row>
    <row r="145" s="2" customFormat="1" ht="16.8" customHeight="1">
      <c r="A145" s="41"/>
      <c r="B145" s="47"/>
      <c r="C145" s="308" t="s">
        <v>860</v>
      </c>
      <c r="D145" s="309" t="s">
        <v>19</v>
      </c>
      <c r="E145" s="310" t="s">
        <v>19</v>
      </c>
      <c r="F145" s="311">
        <v>374.10000000000002</v>
      </c>
      <c r="G145" s="41"/>
      <c r="H145" s="47"/>
    </row>
    <row r="146" s="2" customFormat="1" ht="16.8" customHeight="1">
      <c r="A146" s="41"/>
      <c r="B146" s="47"/>
      <c r="C146" s="312" t="s">
        <v>19</v>
      </c>
      <c r="D146" s="312" t="s">
        <v>902</v>
      </c>
      <c r="E146" s="20" t="s">
        <v>19</v>
      </c>
      <c r="F146" s="313">
        <v>150</v>
      </c>
      <c r="G146" s="41"/>
      <c r="H146" s="47"/>
    </row>
    <row r="147" s="2" customFormat="1" ht="16.8" customHeight="1">
      <c r="A147" s="41"/>
      <c r="B147" s="47"/>
      <c r="C147" s="312" t="s">
        <v>19</v>
      </c>
      <c r="D147" s="312" t="s">
        <v>903</v>
      </c>
      <c r="E147" s="20" t="s">
        <v>19</v>
      </c>
      <c r="F147" s="313">
        <v>224.09999999999999</v>
      </c>
      <c r="G147" s="41"/>
      <c r="H147" s="47"/>
    </row>
    <row r="148" s="2" customFormat="1" ht="16.8" customHeight="1">
      <c r="A148" s="41"/>
      <c r="B148" s="47"/>
      <c r="C148" s="312" t="s">
        <v>860</v>
      </c>
      <c r="D148" s="312" t="s">
        <v>197</v>
      </c>
      <c r="E148" s="20" t="s">
        <v>19</v>
      </c>
      <c r="F148" s="313">
        <v>374.10000000000002</v>
      </c>
      <c r="G148" s="41"/>
      <c r="H148" s="47"/>
    </row>
    <row r="149" s="2" customFormat="1" ht="16.8" customHeight="1">
      <c r="A149" s="41"/>
      <c r="B149" s="47"/>
      <c r="C149" s="308" t="s">
        <v>196</v>
      </c>
      <c r="D149" s="309" t="s">
        <v>19</v>
      </c>
      <c r="E149" s="310" t="s">
        <v>19</v>
      </c>
      <c r="F149" s="311">
        <v>1100</v>
      </c>
      <c r="G149" s="41"/>
      <c r="H149" s="47"/>
    </row>
    <row r="150" s="2" customFormat="1" ht="16.8" customHeight="1">
      <c r="A150" s="41"/>
      <c r="B150" s="47"/>
      <c r="C150" s="312" t="s">
        <v>19</v>
      </c>
      <c r="D150" s="312" t="s">
        <v>904</v>
      </c>
      <c r="E150" s="20" t="s">
        <v>19</v>
      </c>
      <c r="F150" s="313">
        <v>1100</v>
      </c>
      <c r="G150" s="41"/>
      <c r="H150" s="47"/>
    </row>
    <row r="151" s="2" customFormat="1" ht="16.8" customHeight="1">
      <c r="A151" s="41"/>
      <c r="B151" s="47"/>
      <c r="C151" s="312" t="s">
        <v>196</v>
      </c>
      <c r="D151" s="312" t="s">
        <v>197</v>
      </c>
      <c r="E151" s="20" t="s">
        <v>19</v>
      </c>
      <c r="F151" s="313">
        <v>1100</v>
      </c>
      <c r="G151" s="41"/>
      <c r="H151" s="47"/>
    </row>
    <row r="152" s="2" customFormat="1" ht="16.8" customHeight="1">
      <c r="A152" s="41"/>
      <c r="B152" s="47"/>
      <c r="C152" s="308" t="s">
        <v>861</v>
      </c>
      <c r="D152" s="309" t="s">
        <v>19</v>
      </c>
      <c r="E152" s="310" t="s">
        <v>136</v>
      </c>
      <c r="F152" s="311">
        <v>2241</v>
      </c>
      <c r="G152" s="41"/>
      <c r="H152" s="47"/>
    </row>
    <row r="153" s="2" customFormat="1" ht="16.8" customHeight="1">
      <c r="A153" s="41"/>
      <c r="B153" s="47"/>
      <c r="C153" s="312" t="s">
        <v>19</v>
      </c>
      <c r="D153" s="312" t="s">
        <v>862</v>
      </c>
      <c r="E153" s="20" t="s">
        <v>19</v>
      </c>
      <c r="F153" s="313">
        <v>2241</v>
      </c>
      <c r="G153" s="41"/>
      <c r="H153" s="47"/>
    </row>
    <row r="154" s="2" customFormat="1" ht="16.8" customHeight="1">
      <c r="A154" s="41"/>
      <c r="B154" s="47"/>
      <c r="C154" s="312" t="s">
        <v>861</v>
      </c>
      <c r="D154" s="312" t="s">
        <v>197</v>
      </c>
      <c r="E154" s="20" t="s">
        <v>19</v>
      </c>
      <c r="F154" s="313">
        <v>2241</v>
      </c>
      <c r="G154" s="41"/>
      <c r="H154" s="47"/>
    </row>
    <row r="155" s="2" customFormat="1" ht="16.8" customHeight="1">
      <c r="A155" s="41"/>
      <c r="B155" s="47"/>
      <c r="C155" s="308" t="s">
        <v>863</v>
      </c>
      <c r="D155" s="309" t="s">
        <v>19</v>
      </c>
      <c r="E155" s="310" t="s">
        <v>19</v>
      </c>
      <c r="F155" s="311">
        <v>748.20000000000005</v>
      </c>
      <c r="G155" s="41"/>
      <c r="H155" s="47"/>
    </row>
    <row r="156" s="2" customFormat="1" ht="16.8" customHeight="1">
      <c r="A156" s="41"/>
      <c r="B156" s="47"/>
      <c r="C156" s="308" t="s">
        <v>864</v>
      </c>
      <c r="D156" s="309" t="s">
        <v>19</v>
      </c>
      <c r="E156" s="310" t="s">
        <v>19</v>
      </c>
      <c r="F156" s="311">
        <v>794.51700000000005</v>
      </c>
      <c r="G156" s="41"/>
      <c r="H156" s="47"/>
    </row>
    <row r="157" s="2" customFormat="1" ht="16.8" customHeight="1">
      <c r="A157" s="41"/>
      <c r="B157" s="47"/>
      <c r="C157" s="312" t="s">
        <v>19</v>
      </c>
      <c r="D157" s="312" t="s">
        <v>138</v>
      </c>
      <c r="E157" s="20" t="s">
        <v>19</v>
      </c>
      <c r="F157" s="313">
        <v>771.79999999999995</v>
      </c>
      <c r="G157" s="41"/>
      <c r="H157" s="47"/>
    </row>
    <row r="158" s="2" customFormat="1" ht="16.8" customHeight="1">
      <c r="A158" s="41"/>
      <c r="B158" s="47"/>
      <c r="C158" s="312" t="s">
        <v>19</v>
      </c>
      <c r="D158" s="312" t="s">
        <v>865</v>
      </c>
      <c r="E158" s="20" t="s">
        <v>19</v>
      </c>
      <c r="F158" s="313">
        <v>448.19999999999999</v>
      </c>
      <c r="G158" s="41"/>
      <c r="H158" s="47"/>
    </row>
    <row r="159" s="2" customFormat="1" ht="16.8" customHeight="1">
      <c r="A159" s="41"/>
      <c r="B159" s="47"/>
      <c r="C159" s="312" t="s">
        <v>19</v>
      </c>
      <c r="D159" s="312" t="s">
        <v>866</v>
      </c>
      <c r="E159" s="20" t="s">
        <v>19</v>
      </c>
      <c r="F159" s="313">
        <v>-374.10000000000002</v>
      </c>
      <c r="G159" s="41"/>
      <c r="H159" s="47"/>
    </row>
    <row r="160" s="2" customFormat="1" ht="16.8" customHeight="1">
      <c r="A160" s="41"/>
      <c r="B160" s="47"/>
      <c r="C160" s="312" t="s">
        <v>19</v>
      </c>
      <c r="D160" s="312" t="s">
        <v>867</v>
      </c>
      <c r="E160" s="20" t="s">
        <v>19</v>
      </c>
      <c r="F160" s="313">
        <v>-4.1360000000000001</v>
      </c>
      <c r="G160" s="41"/>
      <c r="H160" s="47"/>
    </row>
    <row r="161" s="2" customFormat="1" ht="16.8" customHeight="1">
      <c r="A161" s="41"/>
      <c r="B161" s="47"/>
      <c r="C161" s="312" t="s">
        <v>19</v>
      </c>
      <c r="D161" s="312" t="s">
        <v>868</v>
      </c>
      <c r="E161" s="20" t="s">
        <v>19</v>
      </c>
      <c r="F161" s="313">
        <v>-20.440999999999999</v>
      </c>
      <c r="G161" s="41"/>
      <c r="H161" s="47"/>
    </row>
    <row r="162" s="2" customFormat="1" ht="16.8" customHeight="1">
      <c r="A162" s="41"/>
      <c r="B162" s="47"/>
      <c r="C162" s="312" t="s">
        <v>19</v>
      </c>
      <c r="D162" s="312" t="s">
        <v>869</v>
      </c>
      <c r="E162" s="20" t="s">
        <v>19</v>
      </c>
      <c r="F162" s="313">
        <v>-17.309999999999999</v>
      </c>
      <c r="G162" s="41"/>
      <c r="H162" s="47"/>
    </row>
    <row r="163" s="2" customFormat="1" ht="16.8" customHeight="1">
      <c r="A163" s="41"/>
      <c r="B163" s="47"/>
      <c r="C163" s="312" t="s">
        <v>19</v>
      </c>
      <c r="D163" s="312" t="s">
        <v>870</v>
      </c>
      <c r="E163" s="20" t="s">
        <v>19</v>
      </c>
      <c r="F163" s="313">
        <v>-9.4960000000000004</v>
      </c>
      <c r="G163" s="41"/>
      <c r="H163" s="47"/>
    </row>
    <row r="164" s="2" customFormat="1" ht="16.8" customHeight="1">
      <c r="A164" s="41"/>
      <c r="B164" s="47"/>
      <c r="C164" s="312" t="s">
        <v>864</v>
      </c>
      <c r="D164" s="312" t="s">
        <v>197</v>
      </c>
      <c r="E164" s="20" t="s">
        <v>19</v>
      </c>
      <c r="F164" s="313">
        <v>794.51700000000005</v>
      </c>
      <c r="G164" s="41"/>
      <c r="H164" s="47"/>
    </row>
    <row r="165" s="2" customFormat="1" ht="16.8" customHeight="1">
      <c r="A165" s="41"/>
      <c r="B165" s="47"/>
      <c r="C165" s="308" t="s">
        <v>134</v>
      </c>
      <c r="D165" s="309" t="s">
        <v>135</v>
      </c>
      <c r="E165" s="310" t="s">
        <v>136</v>
      </c>
      <c r="F165" s="311">
        <v>103</v>
      </c>
      <c r="G165" s="41"/>
      <c r="H165" s="47"/>
    </row>
    <row r="166" s="2" customFormat="1" ht="16.8" customHeight="1">
      <c r="A166" s="41"/>
      <c r="B166" s="47"/>
      <c r="C166" s="312" t="s">
        <v>19</v>
      </c>
      <c r="D166" s="312" t="s">
        <v>270</v>
      </c>
      <c r="E166" s="20" t="s">
        <v>19</v>
      </c>
      <c r="F166" s="313">
        <v>0</v>
      </c>
      <c r="G166" s="41"/>
      <c r="H166" s="47"/>
    </row>
    <row r="167" s="2" customFormat="1" ht="16.8" customHeight="1">
      <c r="A167" s="41"/>
      <c r="B167" s="47"/>
      <c r="C167" s="312" t="s">
        <v>19</v>
      </c>
      <c r="D167" s="312" t="s">
        <v>905</v>
      </c>
      <c r="E167" s="20" t="s">
        <v>19</v>
      </c>
      <c r="F167" s="313">
        <v>103</v>
      </c>
      <c r="G167" s="41"/>
      <c r="H167" s="47"/>
    </row>
    <row r="168" s="2" customFormat="1" ht="16.8" customHeight="1">
      <c r="A168" s="41"/>
      <c r="B168" s="47"/>
      <c r="C168" s="312" t="s">
        <v>134</v>
      </c>
      <c r="D168" s="312" t="s">
        <v>269</v>
      </c>
      <c r="E168" s="20" t="s">
        <v>19</v>
      </c>
      <c r="F168" s="313">
        <v>103</v>
      </c>
      <c r="G168" s="41"/>
      <c r="H168" s="47"/>
    </row>
    <row r="169" s="2" customFormat="1" ht="16.8" customHeight="1">
      <c r="A169" s="41"/>
      <c r="B169" s="47"/>
      <c r="C169" s="308" t="s">
        <v>877</v>
      </c>
      <c r="D169" s="309" t="s">
        <v>19</v>
      </c>
      <c r="E169" s="310" t="s">
        <v>19</v>
      </c>
      <c r="F169" s="311">
        <v>5487.5</v>
      </c>
      <c r="G169" s="41"/>
      <c r="H169" s="47"/>
    </row>
    <row r="170" s="2" customFormat="1" ht="16.8" customHeight="1">
      <c r="A170" s="41"/>
      <c r="B170" s="47"/>
      <c r="C170" s="308" t="s">
        <v>138</v>
      </c>
      <c r="D170" s="309" t="s">
        <v>19</v>
      </c>
      <c r="E170" s="310" t="s">
        <v>19</v>
      </c>
      <c r="F170" s="311">
        <v>771.79999999999995</v>
      </c>
      <c r="G170" s="41"/>
      <c r="H170" s="47"/>
    </row>
    <row r="171" s="2" customFormat="1" ht="16.8" customHeight="1">
      <c r="A171" s="41"/>
      <c r="B171" s="47"/>
      <c r="C171" s="312" t="s">
        <v>19</v>
      </c>
      <c r="D171" s="312" t="s">
        <v>906</v>
      </c>
      <c r="E171" s="20" t="s">
        <v>19</v>
      </c>
      <c r="F171" s="313">
        <v>1190</v>
      </c>
      <c r="G171" s="41"/>
      <c r="H171" s="47"/>
    </row>
    <row r="172" s="2" customFormat="1" ht="16.8" customHeight="1">
      <c r="A172" s="41"/>
      <c r="B172" s="47"/>
      <c r="C172" s="312" t="s">
        <v>19</v>
      </c>
      <c r="D172" s="312" t="s">
        <v>907</v>
      </c>
      <c r="E172" s="20" t="s">
        <v>19</v>
      </c>
      <c r="F172" s="313">
        <v>30</v>
      </c>
      <c r="G172" s="41"/>
      <c r="H172" s="47"/>
    </row>
    <row r="173" s="2" customFormat="1" ht="16.8" customHeight="1">
      <c r="A173" s="41"/>
      <c r="B173" s="47"/>
      <c r="C173" s="312" t="s">
        <v>19</v>
      </c>
      <c r="D173" s="312" t="s">
        <v>908</v>
      </c>
      <c r="E173" s="20" t="s">
        <v>19</v>
      </c>
      <c r="F173" s="313">
        <v>-448.19999999999999</v>
      </c>
      <c r="G173" s="41"/>
      <c r="H173" s="47"/>
    </row>
    <row r="174" s="2" customFormat="1" ht="16.8" customHeight="1">
      <c r="A174" s="41"/>
      <c r="B174" s="47"/>
      <c r="C174" s="312" t="s">
        <v>138</v>
      </c>
      <c r="D174" s="312" t="s">
        <v>197</v>
      </c>
      <c r="E174" s="20" t="s">
        <v>19</v>
      </c>
      <c r="F174" s="313">
        <v>771.79999999999995</v>
      </c>
      <c r="G174" s="41"/>
      <c r="H174" s="47"/>
    </row>
    <row r="175" s="2" customFormat="1" ht="16.8" customHeight="1">
      <c r="A175" s="41"/>
      <c r="B175" s="47"/>
      <c r="C175" s="308" t="s">
        <v>145</v>
      </c>
      <c r="D175" s="309" t="s">
        <v>19</v>
      </c>
      <c r="E175" s="310" t="s">
        <v>19</v>
      </c>
      <c r="F175" s="311">
        <v>94</v>
      </c>
      <c r="G175" s="41"/>
      <c r="H175" s="47"/>
    </row>
    <row r="176" s="2" customFormat="1" ht="16.8" customHeight="1">
      <c r="A176" s="41"/>
      <c r="B176" s="47"/>
      <c r="C176" s="312" t="s">
        <v>19</v>
      </c>
      <c r="D176" s="312" t="s">
        <v>909</v>
      </c>
      <c r="E176" s="20" t="s">
        <v>19</v>
      </c>
      <c r="F176" s="313">
        <v>94</v>
      </c>
      <c r="G176" s="41"/>
      <c r="H176" s="47"/>
    </row>
    <row r="177" s="2" customFormat="1" ht="16.8" customHeight="1">
      <c r="A177" s="41"/>
      <c r="B177" s="47"/>
      <c r="C177" s="312" t="s">
        <v>145</v>
      </c>
      <c r="D177" s="312" t="s">
        <v>197</v>
      </c>
      <c r="E177" s="20" t="s">
        <v>19</v>
      </c>
      <c r="F177" s="313">
        <v>94</v>
      </c>
      <c r="G177" s="41"/>
      <c r="H177" s="47"/>
    </row>
    <row r="178" s="2" customFormat="1" ht="16.8" customHeight="1">
      <c r="A178" s="41"/>
      <c r="B178" s="47"/>
      <c r="C178" s="308" t="s">
        <v>147</v>
      </c>
      <c r="D178" s="309" t="s">
        <v>19</v>
      </c>
      <c r="E178" s="310" t="s">
        <v>19</v>
      </c>
      <c r="F178" s="311">
        <v>93</v>
      </c>
      <c r="G178" s="41"/>
      <c r="H178" s="47"/>
    </row>
    <row r="179" s="2" customFormat="1" ht="16.8" customHeight="1">
      <c r="A179" s="41"/>
      <c r="B179" s="47"/>
      <c r="C179" s="312" t="s">
        <v>19</v>
      </c>
      <c r="D179" s="312" t="s">
        <v>910</v>
      </c>
      <c r="E179" s="20" t="s">
        <v>19</v>
      </c>
      <c r="F179" s="313">
        <v>93</v>
      </c>
      <c r="G179" s="41"/>
      <c r="H179" s="47"/>
    </row>
    <row r="180" s="2" customFormat="1" ht="16.8" customHeight="1">
      <c r="A180" s="41"/>
      <c r="B180" s="47"/>
      <c r="C180" s="312" t="s">
        <v>147</v>
      </c>
      <c r="D180" s="312" t="s">
        <v>197</v>
      </c>
      <c r="E180" s="20" t="s">
        <v>19</v>
      </c>
      <c r="F180" s="313">
        <v>93</v>
      </c>
      <c r="G180" s="41"/>
      <c r="H180" s="47"/>
    </row>
    <row r="181" s="2" customFormat="1" ht="16.8" customHeight="1">
      <c r="A181" s="41"/>
      <c r="B181" s="47"/>
      <c r="C181" s="308" t="s">
        <v>149</v>
      </c>
      <c r="D181" s="309" t="s">
        <v>19</v>
      </c>
      <c r="E181" s="310" t="s">
        <v>19</v>
      </c>
      <c r="F181" s="311">
        <v>25</v>
      </c>
      <c r="G181" s="41"/>
      <c r="H181" s="47"/>
    </row>
    <row r="182" s="2" customFormat="1" ht="16.8" customHeight="1">
      <c r="A182" s="41"/>
      <c r="B182" s="47"/>
      <c r="C182" s="312" t="s">
        <v>19</v>
      </c>
      <c r="D182" s="312" t="s">
        <v>362</v>
      </c>
      <c r="E182" s="20" t="s">
        <v>19</v>
      </c>
      <c r="F182" s="313">
        <v>25</v>
      </c>
      <c r="G182" s="41"/>
      <c r="H182" s="47"/>
    </row>
    <row r="183" s="2" customFormat="1" ht="16.8" customHeight="1">
      <c r="A183" s="41"/>
      <c r="B183" s="47"/>
      <c r="C183" s="312" t="s">
        <v>149</v>
      </c>
      <c r="D183" s="312" t="s">
        <v>197</v>
      </c>
      <c r="E183" s="20" t="s">
        <v>19</v>
      </c>
      <c r="F183" s="313">
        <v>25</v>
      </c>
      <c r="G183" s="41"/>
      <c r="H183" s="47"/>
    </row>
    <row r="184" s="2" customFormat="1" ht="16.8" customHeight="1">
      <c r="A184" s="41"/>
      <c r="B184" s="47"/>
      <c r="C184" s="308" t="s">
        <v>894</v>
      </c>
      <c r="D184" s="309" t="s">
        <v>19</v>
      </c>
      <c r="E184" s="310" t="s">
        <v>895</v>
      </c>
      <c r="F184" s="311">
        <v>6</v>
      </c>
      <c r="G184" s="41"/>
      <c r="H184" s="47"/>
    </row>
    <row r="185" s="2" customFormat="1" ht="16.8" customHeight="1">
      <c r="A185" s="41"/>
      <c r="B185" s="47"/>
      <c r="C185" s="312" t="s">
        <v>19</v>
      </c>
      <c r="D185" s="312" t="s">
        <v>221</v>
      </c>
      <c r="E185" s="20" t="s">
        <v>19</v>
      </c>
      <c r="F185" s="313">
        <v>6</v>
      </c>
      <c r="G185" s="41"/>
      <c r="H185" s="47"/>
    </row>
    <row r="186" s="2" customFormat="1" ht="16.8" customHeight="1">
      <c r="A186" s="41"/>
      <c r="B186" s="47"/>
      <c r="C186" s="312" t="s">
        <v>894</v>
      </c>
      <c r="D186" s="312" t="s">
        <v>197</v>
      </c>
      <c r="E186" s="20" t="s">
        <v>19</v>
      </c>
      <c r="F186" s="313">
        <v>6</v>
      </c>
      <c r="G186" s="41"/>
      <c r="H186" s="47"/>
    </row>
    <row r="187" s="2" customFormat="1" ht="16.8" customHeight="1">
      <c r="A187" s="41"/>
      <c r="B187" s="47"/>
      <c r="C187" s="308" t="s">
        <v>896</v>
      </c>
      <c r="D187" s="309" t="s">
        <v>19</v>
      </c>
      <c r="E187" s="310" t="s">
        <v>19</v>
      </c>
      <c r="F187" s="311">
        <v>0</v>
      </c>
      <c r="G187" s="41"/>
      <c r="H187" s="47"/>
    </row>
    <row r="188" s="2" customFormat="1" ht="16.8" customHeight="1">
      <c r="A188" s="41"/>
      <c r="B188" s="47"/>
      <c r="C188" s="308" t="s">
        <v>688</v>
      </c>
      <c r="D188" s="309" t="s">
        <v>19</v>
      </c>
      <c r="E188" s="310" t="s">
        <v>19</v>
      </c>
      <c r="F188" s="311">
        <v>5665</v>
      </c>
      <c r="G188" s="41"/>
      <c r="H188" s="47"/>
    </row>
    <row r="189" s="2" customFormat="1" ht="16.8" customHeight="1">
      <c r="A189" s="41"/>
      <c r="B189" s="47"/>
      <c r="C189" s="308" t="s">
        <v>488</v>
      </c>
      <c r="D189" s="309" t="s">
        <v>19</v>
      </c>
      <c r="E189" s="310" t="s">
        <v>19</v>
      </c>
      <c r="F189" s="311">
        <v>22.199999999999999</v>
      </c>
      <c r="G189" s="41"/>
      <c r="H189" s="47"/>
    </row>
    <row r="190" s="2" customFormat="1" ht="16.8" customHeight="1">
      <c r="A190" s="41"/>
      <c r="B190" s="47"/>
      <c r="C190" s="308" t="s">
        <v>897</v>
      </c>
      <c r="D190" s="309" t="s">
        <v>19</v>
      </c>
      <c r="E190" s="310" t="s">
        <v>136</v>
      </c>
      <c r="F190" s="311">
        <v>99</v>
      </c>
      <c r="G190" s="41"/>
      <c r="H190" s="47"/>
    </row>
    <row r="191" s="2" customFormat="1" ht="16.8" customHeight="1">
      <c r="A191" s="41"/>
      <c r="B191" s="47"/>
      <c r="C191" s="308" t="s">
        <v>152</v>
      </c>
      <c r="D191" s="309" t="s">
        <v>19</v>
      </c>
      <c r="E191" s="310" t="s">
        <v>19</v>
      </c>
      <c r="F191" s="311">
        <v>754</v>
      </c>
      <c r="G191" s="41"/>
      <c r="H191" s="47"/>
    </row>
    <row r="192" s="2" customFormat="1" ht="16.8" customHeight="1">
      <c r="A192" s="41"/>
      <c r="B192" s="47"/>
      <c r="C192" s="312" t="s">
        <v>19</v>
      </c>
      <c r="D192" s="312" t="s">
        <v>911</v>
      </c>
      <c r="E192" s="20" t="s">
        <v>19</v>
      </c>
      <c r="F192" s="313">
        <v>754</v>
      </c>
      <c r="G192" s="41"/>
      <c r="H192" s="47"/>
    </row>
    <row r="193" s="2" customFormat="1" ht="16.8" customHeight="1">
      <c r="A193" s="41"/>
      <c r="B193" s="47"/>
      <c r="C193" s="312" t="s">
        <v>152</v>
      </c>
      <c r="D193" s="312" t="s">
        <v>197</v>
      </c>
      <c r="E193" s="20" t="s">
        <v>19</v>
      </c>
      <c r="F193" s="313">
        <v>754</v>
      </c>
      <c r="G193" s="41"/>
      <c r="H193" s="47"/>
    </row>
    <row r="194" s="2" customFormat="1" ht="16.8" customHeight="1">
      <c r="A194" s="41"/>
      <c r="B194" s="47"/>
      <c r="C194" s="308" t="s">
        <v>900</v>
      </c>
      <c r="D194" s="309" t="s">
        <v>19</v>
      </c>
      <c r="E194" s="310" t="s">
        <v>214</v>
      </c>
      <c r="F194" s="311">
        <v>374.10000000000002</v>
      </c>
      <c r="G194" s="41"/>
      <c r="H194" s="47"/>
    </row>
    <row r="195" s="2" customFormat="1" ht="16.8" customHeight="1">
      <c r="A195" s="41"/>
      <c r="B195" s="47"/>
      <c r="C195" s="312" t="s">
        <v>19</v>
      </c>
      <c r="D195" s="312" t="s">
        <v>860</v>
      </c>
      <c r="E195" s="20" t="s">
        <v>19</v>
      </c>
      <c r="F195" s="313">
        <v>374.10000000000002</v>
      </c>
      <c r="G195" s="41"/>
      <c r="H195" s="47"/>
    </row>
    <row r="196" s="2" customFormat="1" ht="16.8" customHeight="1">
      <c r="A196" s="41"/>
      <c r="B196" s="47"/>
      <c r="C196" s="312" t="s">
        <v>900</v>
      </c>
      <c r="D196" s="312" t="s">
        <v>197</v>
      </c>
      <c r="E196" s="20" t="s">
        <v>19</v>
      </c>
      <c r="F196" s="313">
        <v>374.10000000000002</v>
      </c>
      <c r="G196" s="41"/>
      <c r="H196" s="47"/>
    </row>
    <row r="197" s="2" customFormat="1" ht="16.8" customHeight="1">
      <c r="A197" s="41"/>
      <c r="B197" s="47"/>
      <c r="C197" s="308" t="s">
        <v>234</v>
      </c>
      <c r="D197" s="309" t="s">
        <v>19</v>
      </c>
      <c r="E197" s="310" t="s">
        <v>19</v>
      </c>
      <c r="F197" s="311">
        <v>570.41700000000003</v>
      </c>
      <c r="G197" s="41"/>
      <c r="H197" s="47"/>
    </row>
    <row r="198" s="2" customFormat="1" ht="16.8" customHeight="1">
      <c r="A198" s="41"/>
      <c r="B198" s="47"/>
      <c r="C198" s="312" t="s">
        <v>19</v>
      </c>
      <c r="D198" s="312" t="s">
        <v>138</v>
      </c>
      <c r="E198" s="20" t="s">
        <v>19</v>
      </c>
      <c r="F198" s="313">
        <v>771.79999999999995</v>
      </c>
      <c r="G198" s="41"/>
      <c r="H198" s="47"/>
    </row>
    <row r="199" s="2" customFormat="1" ht="16.8" customHeight="1">
      <c r="A199" s="41"/>
      <c r="B199" s="47"/>
      <c r="C199" s="312" t="s">
        <v>19</v>
      </c>
      <c r="D199" s="312" t="s">
        <v>912</v>
      </c>
      <c r="E199" s="20" t="s">
        <v>19</v>
      </c>
      <c r="F199" s="313">
        <v>224.09999999999999</v>
      </c>
      <c r="G199" s="41"/>
      <c r="H199" s="47"/>
    </row>
    <row r="200" s="2" customFormat="1" ht="16.8" customHeight="1">
      <c r="A200" s="41"/>
      <c r="B200" s="47"/>
      <c r="C200" s="312" t="s">
        <v>19</v>
      </c>
      <c r="D200" s="312" t="s">
        <v>866</v>
      </c>
      <c r="E200" s="20" t="s">
        <v>19</v>
      </c>
      <c r="F200" s="313">
        <v>-374.10000000000002</v>
      </c>
      <c r="G200" s="41"/>
      <c r="H200" s="47"/>
    </row>
    <row r="201" s="2" customFormat="1" ht="16.8" customHeight="1">
      <c r="A201" s="41"/>
      <c r="B201" s="47"/>
      <c r="C201" s="312" t="s">
        <v>19</v>
      </c>
      <c r="D201" s="312" t="s">
        <v>155</v>
      </c>
      <c r="E201" s="20" t="s">
        <v>19</v>
      </c>
      <c r="F201" s="313">
        <v>-51.383000000000003</v>
      </c>
      <c r="G201" s="41"/>
      <c r="H201" s="47"/>
    </row>
    <row r="202" s="2" customFormat="1" ht="16.8" customHeight="1">
      <c r="A202" s="41"/>
      <c r="B202" s="47"/>
      <c r="C202" s="312" t="s">
        <v>234</v>
      </c>
      <c r="D202" s="312" t="s">
        <v>197</v>
      </c>
      <c r="E202" s="20" t="s">
        <v>19</v>
      </c>
      <c r="F202" s="313">
        <v>570.41700000000003</v>
      </c>
      <c r="G202" s="41"/>
      <c r="H202" s="47"/>
    </row>
    <row r="203" s="2" customFormat="1" ht="16.8" customHeight="1">
      <c r="A203" s="41"/>
      <c r="B203" s="47"/>
      <c r="C203" s="308" t="s">
        <v>155</v>
      </c>
      <c r="D203" s="309" t="s">
        <v>19</v>
      </c>
      <c r="E203" s="310" t="s">
        <v>19</v>
      </c>
      <c r="F203" s="311">
        <v>-51.383000000000003</v>
      </c>
      <c r="G203" s="41"/>
      <c r="H203" s="47"/>
    </row>
    <row r="204" s="2" customFormat="1" ht="16.8" customHeight="1">
      <c r="A204" s="41"/>
      <c r="B204" s="47"/>
      <c r="C204" s="312" t="s">
        <v>19</v>
      </c>
      <c r="D204" s="312" t="s">
        <v>867</v>
      </c>
      <c r="E204" s="20" t="s">
        <v>19</v>
      </c>
      <c r="F204" s="313">
        <v>-4.1360000000000001</v>
      </c>
      <c r="G204" s="41"/>
      <c r="H204" s="47"/>
    </row>
    <row r="205" s="2" customFormat="1" ht="16.8" customHeight="1">
      <c r="A205" s="41"/>
      <c r="B205" s="47"/>
      <c r="C205" s="312" t="s">
        <v>19</v>
      </c>
      <c r="D205" s="312" t="s">
        <v>868</v>
      </c>
      <c r="E205" s="20" t="s">
        <v>19</v>
      </c>
      <c r="F205" s="313">
        <v>-20.440999999999999</v>
      </c>
      <c r="G205" s="41"/>
      <c r="H205" s="47"/>
    </row>
    <row r="206" s="2" customFormat="1" ht="16.8" customHeight="1">
      <c r="A206" s="41"/>
      <c r="B206" s="47"/>
      <c r="C206" s="312" t="s">
        <v>19</v>
      </c>
      <c r="D206" s="312" t="s">
        <v>869</v>
      </c>
      <c r="E206" s="20" t="s">
        <v>19</v>
      </c>
      <c r="F206" s="313">
        <v>-17.309999999999999</v>
      </c>
      <c r="G206" s="41"/>
      <c r="H206" s="47"/>
    </row>
    <row r="207" s="2" customFormat="1" ht="16.8" customHeight="1">
      <c r="A207" s="41"/>
      <c r="B207" s="47"/>
      <c r="C207" s="312" t="s">
        <v>19</v>
      </c>
      <c r="D207" s="312" t="s">
        <v>870</v>
      </c>
      <c r="E207" s="20" t="s">
        <v>19</v>
      </c>
      <c r="F207" s="313">
        <v>-9.4960000000000004</v>
      </c>
      <c r="G207" s="41"/>
      <c r="H207" s="47"/>
    </row>
    <row r="208" s="2" customFormat="1" ht="16.8" customHeight="1">
      <c r="A208" s="41"/>
      <c r="B208" s="47"/>
      <c r="C208" s="312" t="s">
        <v>155</v>
      </c>
      <c r="D208" s="312" t="s">
        <v>269</v>
      </c>
      <c r="E208" s="20" t="s">
        <v>19</v>
      </c>
      <c r="F208" s="313">
        <v>-51.383000000000003</v>
      </c>
      <c r="G208" s="41"/>
      <c r="H208" s="47"/>
    </row>
    <row r="209" s="2" customFormat="1">
      <c r="A209" s="41"/>
      <c r="B209" s="47"/>
      <c r="C209" s="307" t="s">
        <v>913</v>
      </c>
      <c r="D209" s="307" t="s">
        <v>99</v>
      </c>
      <c r="E209" s="41"/>
      <c r="F209" s="41"/>
      <c r="G209" s="41"/>
      <c r="H209" s="47"/>
    </row>
    <row r="210" s="2" customFormat="1" ht="16.8" customHeight="1">
      <c r="A210" s="41"/>
      <c r="B210" s="47"/>
      <c r="C210" s="308" t="s">
        <v>487</v>
      </c>
      <c r="D210" s="309" t="s">
        <v>488</v>
      </c>
      <c r="E210" s="310" t="s">
        <v>214</v>
      </c>
      <c r="F210" s="311">
        <v>8.8000000000000007</v>
      </c>
      <c r="G210" s="41"/>
      <c r="H210" s="47"/>
    </row>
    <row r="211" s="2" customFormat="1" ht="16.8" customHeight="1">
      <c r="A211" s="41"/>
      <c r="B211" s="47"/>
      <c r="C211" s="312" t="s">
        <v>19</v>
      </c>
      <c r="D211" s="312" t="s">
        <v>914</v>
      </c>
      <c r="E211" s="20" t="s">
        <v>19</v>
      </c>
      <c r="F211" s="313">
        <v>0</v>
      </c>
      <c r="G211" s="41"/>
      <c r="H211" s="47"/>
    </row>
    <row r="212" s="2" customFormat="1" ht="16.8" customHeight="1">
      <c r="A212" s="41"/>
      <c r="B212" s="47"/>
      <c r="C212" s="312" t="s">
        <v>19</v>
      </c>
      <c r="D212" s="312" t="s">
        <v>915</v>
      </c>
      <c r="E212" s="20" t="s">
        <v>19</v>
      </c>
      <c r="F212" s="313">
        <v>4.4000000000000004</v>
      </c>
      <c r="G212" s="41"/>
      <c r="H212" s="47"/>
    </row>
    <row r="213" s="2" customFormat="1" ht="16.8" customHeight="1">
      <c r="A213" s="41"/>
      <c r="B213" s="47"/>
      <c r="C213" s="312" t="s">
        <v>19</v>
      </c>
      <c r="D213" s="312" t="s">
        <v>916</v>
      </c>
      <c r="E213" s="20" t="s">
        <v>19</v>
      </c>
      <c r="F213" s="313">
        <v>4.4000000000000004</v>
      </c>
      <c r="G213" s="41"/>
      <c r="H213" s="47"/>
    </row>
    <row r="214" s="2" customFormat="1" ht="16.8" customHeight="1">
      <c r="A214" s="41"/>
      <c r="B214" s="47"/>
      <c r="C214" s="312" t="s">
        <v>487</v>
      </c>
      <c r="D214" s="312" t="s">
        <v>197</v>
      </c>
      <c r="E214" s="20" t="s">
        <v>19</v>
      </c>
      <c r="F214" s="313">
        <v>8.8000000000000007</v>
      </c>
      <c r="G214" s="41"/>
      <c r="H214" s="47"/>
    </row>
    <row r="215" s="2" customFormat="1" ht="16.8" customHeight="1">
      <c r="A215" s="41"/>
      <c r="B215" s="47"/>
      <c r="C215" s="314" t="s">
        <v>871</v>
      </c>
      <c r="D215" s="41"/>
      <c r="E215" s="41"/>
      <c r="F215" s="41"/>
      <c r="G215" s="41"/>
      <c r="H215" s="47"/>
    </row>
    <row r="216" s="2" customFormat="1">
      <c r="A216" s="41"/>
      <c r="B216" s="47"/>
      <c r="C216" s="312" t="s">
        <v>500</v>
      </c>
      <c r="D216" s="312" t="s">
        <v>917</v>
      </c>
      <c r="E216" s="20" t="s">
        <v>214</v>
      </c>
      <c r="F216" s="313">
        <v>3.52</v>
      </c>
      <c r="G216" s="41"/>
      <c r="H216" s="47"/>
    </row>
    <row r="217" s="2" customFormat="1" ht="16.8" customHeight="1">
      <c r="A217" s="41"/>
      <c r="B217" s="47"/>
      <c r="C217" s="308" t="s">
        <v>918</v>
      </c>
      <c r="D217" s="309" t="s">
        <v>19</v>
      </c>
      <c r="E217" s="310" t="s">
        <v>19</v>
      </c>
      <c r="F217" s="311">
        <v>35.200000000000003</v>
      </c>
      <c r="G217" s="41"/>
      <c r="H217" s="47"/>
    </row>
    <row r="218" s="2" customFormat="1" ht="16.8" customHeight="1">
      <c r="A218" s="41"/>
      <c r="B218" s="47"/>
      <c r="C218" s="312" t="s">
        <v>19</v>
      </c>
      <c r="D218" s="312" t="s">
        <v>545</v>
      </c>
      <c r="E218" s="20" t="s">
        <v>19</v>
      </c>
      <c r="F218" s="313">
        <v>0</v>
      </c>
      <c r="G218" s="41"/>
      <c r="H218" s="47"/>
    </row>
    <row r="219" s="2" customFormat="1" ht="16.8" customHeight="1">
      <c r="A219" s="41"/>
      <c r="B219" s="47"/>
      <c r="C219" s="312" t="s">
        <v>19</v>
      </c>
      <c r="D219" s="312" t="s">
        <v>919</v>
      </c>
      <c r="E219" s="20" t="s">
        <v>19</v>
      </c>
      <c r="F219" s="313">
        <v>35.200000000000003</v>
      </c>
      <c r="G219" s="41"/>
      <c r="H219" s="47"/>
    </row>
    <row r="220" s="2" customFormat="1" ht="16.8" customHeight="1">
      <c r="A220" s="41"/>
      <c r="B220" s="47"/>
      <c r="C220" s="312" t="s">
        <v>918</v>
      </c>
      <c r="D220" s="312" t="s">
        <v>197</v>
      </c>
      <c r="E220" s="20" t="s">
        <v>19</v>
      </c>
      <c r="F220" s="313">
        <v>35.200000000000003</v>
      </c>
      <c r="G220" s="41"/>
      <c r="H220" s="47"/>
    </row>
    <row r="221" s="2" customFormat="1" ht="16.8" customHeight="1">
      <c r="A221" s="41"/>
      <c r="B221" s="47"/>
      <c r="C221" s="308" t="s">
        <v>490</v>
      </c>
      <c r="D221" s="309" t="s">
        <v>19</v>
      </c>
      <c r="E221" s="310" t="s">
        <v>19</v>
      </c>
      <c r="F221" s="311">
        <v>34</v>
      </c>
      <c r="G221" s="41"/>
      <c r="H221" s="47"/>
    </row>
    <row r="222" s="2" customFormat="1" ht="16.8" customHeight="1">
      <c r="A222" s="41"/>
      <c r="B222" s="47"/>
      <c r="C222" s="312" t="s">
        <v>19</v>
      </c>
      <c r="D222" s="312" t="s">
        <v>509</v>
      </c>
      <c r="E222" s="20" t="s">
        <v>19</v>
      </c>
      <c r="F222" s="313">
        <v>0</v>
      </c>
      <c r="G222" s="41"/>
      <c r="H222" s="47"/>
    </row>
    <row r="223" s="2" customFormat="1" ht="16.8" customHeight="1">
      <c r="A223" s="41"/>
      <c r="B223" s="47"/>
      <c r="C223" s="312" t="s">
        <v>19</v>
      </c>
      <c r="D223" s="312" t="s">
        <v>510</v>
      </c>
      <c r="E223" s="20" t="s">
        <v>19</v>
      </c>
      <c r="F223" s="313">
        <v>12</v>
      </c>
      <c r="G223" s="41"/>
      <c r="H223" s="47"/>
    </row>
    <row r="224" s="2" customFormat="1" ht="16.8" customHeight="1">
      <c r="A224" s="41"/>
      <c r="B224" s="47"/>
      <c r="C224" s="312" t="s">
        <v>19</v>
      </c>
      <c r="D224" s="312" t="s">
        <v>511</v>
      </c>
      <c r="E224" s="20" t="s">
        <v>19</v>
      </c>
      <c r="F224" s="313">
        <v>0</v>
      </c>
      <c r="G224" s="41"/>
      <c r="H224" s="47"/>
    </row>
    <row r="225" s="2" customFormat="1" ht="16.8" customHeight="1">
      <c r="A225" s="41"/>
      <c r="B225" s="47"/>
      <c r="C225" s="312" t="s">
        <v>19</v>
      </c>
      <c r="D225" s="312" t="s">
        <v>512</v>
      </c>
      <c r="E225" s="20" t="s">
        <v>19</v>
      </c>
      <c r="F225" s="313">
        <v>22</v>
      </c>
      <c r="G225" s="41"/>
      <c r="H225" s="47"/>
    </row>
    <row r="226" s="2" customFormat="1" ht="16.8" customHeight="1">
      <c r="A226" s="41"/>
      <c r="B226" s="47"/>
      <c r="C226" s="312" t="s">
        <v>490</v>
      </c>
      <c r="D226" s="312" t="s">
        <v>197</v>
      </c>
      <c r="E226" s="20" t="s">
        <v>19</v>
      </c>
      <c r="F226" s="313">
        <v>34</v>
      </c>
      <c r="G226" s="41"/>
      <c r="H226" s="47"/>
    </row>
    <row r="227" s="2" customFormat="1" ht="16.8" customHeight="1">
      <c r="A227" s="41"/>
      <c r="B227" s="47"/>
      <c r="C227" s="314" t="s">
        <v>871</v>
      </c>
      <c r="D227" s="41"/>
      <c r="E227" s="41"/>
      <c r="F227" s="41"/>
      <c r="G227" s="41"/>
      <c r="H227" s="47"/>
    </row>
    <row r="228" s="2" customFormat="1" ht="16.8" customHeight="1">
      <c r="A228" s="41"/>
      <c r="B228" s="47"/>
      <c r="C228" s="312" t="s">
        <v>505</v>
      </c>
      <c r="D228" s="312" t="s">
        <v>920</v>
      </c>
      <c r="E228" s="20" t="s">
        <v>214</v>
      </c>
      <c r="F228" s="313">
        <v>17</v>
      </c>
      <c r="G228" s="41"/>
      <c r="H228" s="47"/>
    </row>
    <row r="229" s="2" customFormat="1" ht="16.8" customHeight="1">
      <c r="A229" s="41"/>
      <c r="B229" s="47"/>
      <c r="C229" s="312" t="s">
        <v>514</v>
      </c>
      <c r="D229" s="312" t="s">
        <v>921</v>
      </c>
      <c r="E229" s="20" t="s">
        <v>214</v>
      </c>
      <c r="F229" s="313">
        <v>17</v>
      </c>
      <c r="G229" s="41"/>
      <c r="H229" s="47"/>
    </row>
    <row r="230" s="2" customFormat="1">
      <c r="A230" s="41"/>
      <c r="B230" s="47"/>
      <c r="C230" s="312" t="s">
        <v>518</v>
      </c>
      <c r="D230" s="312" t="s">
        <v>922</v>
      </c>
      <c r="E230" s="20" t="s">
        <v>214</v>
      </c>
      <c r="F230" s="313">
        <v>16.623999999999999</v>
      </c>
      <c r="G230" s="41"/>
      <c r="H230" s="47"/>
    </row>
    <row r="231" s="2" customFormat="1">
      <c r="A231" s="41"/>
      <c r="B231" s="47"/>
      <c r="C231" s="312" t="s">
        <v>523</v>
      </c>
      <c r="D231" s="312" t="s">
        <v>923</v>
      </c>
      <c r="E231" s="20" t="s">
        <v>214</v>
      </c>
      <c r="F231" s="313">
        <v>3.2759999999999998</v>
      </c>
      <c r="G231" s="41"/>
      <c r="H231" s="47"/>
    </row>
    <row r="232" s="2" customFormat="1" ht="16.8" customHeight="1">
      <c r="A232" s="41"/>
      <c r="B232" s="47"/>
      <c r="C232" s="312" t="s">
        <v>528</v>
      </c>
      <c r="D232" s="312" t="s">
        <v>924</v>
      </c>
      <c r="E232" s="20" t="s">
        <v>214</v>
      </c>
      <c r="F232" s="313">
        <v>19.899999999999999</v>
      </c>
      <c r="G232" s="41"/>
      <c r="H232" s="47"/>
    </row>
    <row r="233" s="2" customFormat="1" ht="16.8" customHeight="1">
      <c r="A233" s="41"/>
      <c r="B233" s="47"/>
      <c r="C233" s="308" t="s">
        <v>925</v>
      </c>
      <c r="D233" s="309" t="s">
        <v>19</v>
      </c>
      <c r="E233" s="310" t="s">
        <v>19</v>
      </c>
      <c r="F233" s="311">
        <v>9</v>
      </c>
      <c r="G233" s="41"/>
      <c r="H233" s="47"/>
    </row>
    <row r="234" s="2" customFormat="1" ht="16.8" customHeight="1">
      <c r="A234" s="41"/>
      <c r="B234" s="47"/>
      <c r="C234" s="312" t="s">
        <v>19</v>
      </c>
      <c r="D234" s="312" t="s">
        <v>926</v>
      </c>
      <c r="E234" s="20" t="s">
        <v>19</v>
      </c>
      <c r="F234" s="313">
        <v>9</v>
      </c>
      <c r="G234" s="41"/>
      <c r="H234" s="47"/>
    </row>
    <row r="235" s="2" customFormat="1" ht="16.8" customHeight="1">
      <c r="A235" s="41"/>
      <c r="B235" s="47"/>
      <c r="C235" s="312" t="s">
        <v>925</v>
      </c>
      <c r="D235" s="312" t="s">
        <v>197</v>
      </c>
      <c r="E235" s="20" t="s">
        <v>19</v>
      </c>
      <c r="F235" s="313">
        <v>9</v>
      </c>
      <c r="G235" s="41"/>
      <c r="H235" s="47"/>
    </row>
    <row r="236" s="2" customFormat="1" ht="16.8" customHeight="1">
      <c r="A236" s="41"/>
      <c r="B236" s="47"/>
      <c r="C236" s="308" t="s">
        <v>492</v>
      </c>
      <c r="D236" s="309" t="s">
        <v>19</v>
      </c>
      <c r="E236" s="310" t="s">
        <v>19</v>
      </c>
      <c r="F236" s="311">
        <v>3.52</v>
      </c>
      <c r="G236" s="41"/>
      <c r="H236" s="47"/>
    </row>
    <row r="237" s="2" customFormat="1" ht="16.8" customHeight="1">
      <c r="A237" s="41"/>
      <c r="B237" s="47"/>
      <c r="C237" s="312" t="s">
        <v>19</v>
      </c>
      <c r="D237" s="312" t="s">
        <v>504</v>
      </c>
      <c r="E237" s="20" t="s">
        <v>19</v>
      </c>
      <c r="F237" s="313">
        <v>3.52</v>
      </c>
      <c r="G237" s="41"/>
      <c r="H237" s="47"/>
    </row>
    <row r="238" s="2" customFormat="1" ht="16.8" customHeight="1">
      <c r="A238" s="41"/>
      <c r="B238" s="47"/>
      <c r="C238" s="312" t="s">
        <v>492</v>
      </c>
      <c r="D238" s="312" t="s">
        <v>197</v>
      </c>
      <c r="E238" s="20" t="s">
        <v>19</v>
      </c>
      <c r="F238" s="313">
        <v>3.52</v>
      </c>
      <c r="G238" s="41"/>
      <c r="H238" s="47"/>
    </row>
    <row r="239" s="2" customFormat="1" ht="16.8" customHeight="1">
      <c r="A239" s="41"/>
      <c r="B239" s="47"/>
      <c r="C239" s="314" t="s">
        <v>871</v>
      </c>
      <c r="D239" s="41"/>
      <c r="E239" s="41"/>
      <c r="F239" s="41"/>
      <c r="G239" s="41"/>
      <c r="H239" s="47"/>
    </row>
    <row r="240" s="2" customFormat="1">
      <c r="A240" s="41"/>
      <c r="B240" s="47"/>
      <c r="C240" s="312" t="s">
        <v>500</v>
      </c>
      <c r="D240" s="312" t="s">
        <v>917</v>
      </c>
      <c r="E240" s="20" t="s">
        <v>214</v>
      </c>
      <c r="F240" s="313">
        <v>3.52</v>
      </c>
      <c r="G240" s="41"/>
      <c r="H240" s="47"/>
    </row>
    <row r="241" s="2" customFormat="1">
      <c r="A241" s="41"/>
      <c r="B241" s="47"/>
      <c r="C241" s="312" t="s">
        <v>518</v>
      </c>
      <c r="D241" s="312" t="s">
        <v>922</v>
      </c>
      <c r="E241" s="20" t="s">
        <v>214</v>
      </c>
      <c r="F241" s="313">
        <v>16.623999999999999</v>
      </c>
      <c r="G241" s="41"/>
      <c r="H241" s="47"/>
    </row>
    <row r="242" s="2" customFormat="1" ht="16.8" customHeight="1">
      <c r="A242" s="41"/>
      <c r="B242" s="47"/>
      <c r="C242" s="312" t="s">
        <v>528</v>
      </c>
      <c r="D242" s="312" t="s">
        <v>924</v>
      </c>
      <c r="E242" s="20" t="s">
        <v>214</v>
      </c>
      <c r="F242" s="313">
        <v>19.899999999999999</v>
      </c>
      <c r="G242" s="41"/>
      <c r="H242" s="47"/>
    </row>
    <row r="243" s="2" customFormat="1" ht="16.8" customHeight="1">
      <c r="A243" s="41"/>
      <c r="B243" s="47"/>
      <c r="C243" s="308" t="s">
        <v>926</v>
      </c>
      <c r="D243" s="309" t="s">
        <v>488</v>
      </c>
      <c r="E243" s="310" t="s">
        <v>214</v>
      </c>
      <c r="F243" s="311">
        <v>9</v>
      </c>
      <c r="G243" s="41"/>
      <c r="H243" s="47"/>
    </row>
    <row r="244" s="2" customFormat="1" ht="16.8" customHeight="1">
      <c r="A244" s="41"/>
      <c r="B244" s="47"/>
      <c r="C244" s="312" t="s">
        <v>19</v>
      </c>
      <c r="D244" s="312" t="s">
        <v>622</v>
      </c>
      <c r="E244" s="20" t="s">
        <v>19</v>
      </c>
      <c r="F244" s="313">
        <v>0</v>
      </c>
      <c r="G244" s="41"/>
      <c r="H244" s="47"/>
    </row>
    <row r="245" s="2" customFormat="1" ht="16.8" customHeight="1">
      <c r="A245" s="41"/>
      <c r="B245" s="47"/>
      <c r="C245" s="312" t="s">
        <v>19</v>
      </c>
      <c r="D245" s="312" t="s">
        <v>927</v>
      </c>
      <c r="E245" s="20" t="s">
        <v>19</v>
      </c>
      <c r="F245" s="313">
        <v>9</v>
      </c>
      <c r="G245" s="41"/>
      <c r="H245" s="47"/>
    </row>
    <row r="246" s="2" customFormat="1" ht="16.8" customHeight="1">
      <c r="A246" s="41"/>
      <c r="B246" s="47"/>
      <c r="C246" s="312" t="s">
        <v>926</v>
      </c>
      <c r="D246" s="312" t="s">
        <v>197</v>
      </c>
      <c r="E246" s="20" t="s">
        <v>19</v>
      </c>
      <c r="F246" s="313">
        <v>9</v>
      </c>
      <c r="G246" s="41"/>
      <c r="H246" s="47"/>
    </row>
    <row r="247" s="2" customFormat="1" ht="16.8" customHeight="1">
      <c r="A247" s="41"/>
      <c r="B247" s="47"/>
      <c r="C247" s="308" t="s">
        <v>928</v>
      </c>
      <c r="D247" s="309" t="s">
        <v>19</v>
      </c>
      <c r="E247" s="310" t="s">
        <v>19</v>
      </c>
      <c r="F247" s="311">
        <v>19.280000000000001</v>
      </c>
      <c r="G247" s="41"/>
      <c r="H247" s="47"/>
    </row>
    <row r="248" s="2" customFormat="1" ht="16.8" customHeight="1">
      <c r="A248" s="41"/>
      <c r="B248" s="47"/>
      <c r="C248" s="312" t="s">
        <v>19</v>
      </c>
      <c r="D248" s="312" t="s">
        <v>509</v>
      </c>
      <c r="E248" s="20" t="s">
        <v>19</v>
      </c>
      <c r="F248" s="313">
        <v>0</v>
      </c>
      <c r="G248" s="41"/>
      <c r="H248" s="47"/>
    </row>
    <row r="249" s="2" customFormat="1" ht="16.8" customHeight="1">
      <c r="A249" s="41"/>
      <c r="B249" s="47"/>
      <c r="C249" s="312" t="s">
        <v>19</v>
      </c>
      <c r="D249" s="312" t="s">
        <v>929</v>
      </c>
      <c r="E249" s="20" t="s">
        <v>19</v>
      </c>
      <c r="F249" s="313">
        <v>19.280000000000001</v>
      </c>
      <c r="G249" s="41"/>
      <c r="H249" s="47"/>
    </row>
    <row r="250" s="2" customFormat="1" ht="16.8" customHeight="1">
      <c r="A250" s="41"/>
      <c r="B250" s="47"/>
      <c r="C250" s="312" t="s">
        <v>928</v>
      </c>
      <c r="D250" s="312" t="s">
        <v>197</v>
      </c>
      <c r="E250" s="20" t="s">
        <v>19</v>
      </c>
      <c r="F250" s="313">
        <v>19.280000000000001</v>
      </c>
      <c r="G250" s="41"/>
      <c r="H250" s="47"/>
    </row>
    <row r="251" s="2" customFormat="1" ht="16.8" customHeight="1">
      <c r="A251" s="41"/>
      <c r="B251" s="47"/>
      <c r="C251" s="308" t="s">
        <v>494</v>
      </c>
      <c r="D251" s="309" t="s">
        <v>19</v>
      </c>
      <c r="E251" s="310" t="s">
        <v>19</v>
      </c>
      <c r="F251" s="311">
        <v>17.620000000000001</v>
      </c>
      <c r="G251" s="41"/>
      <c r="H251" s="47"/>
    </row>
    <row r="252" s="2" customFormat="1" ht="16.8" customHeight="1">
      <c r="A252" s="41"/>
      <c r="B252" s="47"/>
      <c r="C252" s="312" t="s">
        <v>19</v>
      </c>
      <c r="D252" s="312" t="s">
        <v>509</v>
      </c>
      <c r="E252" s="20" t="s">
        <v>19</v>
      </c>
      <c r="F252" s="313">
        <v>0</v>
      </c>
      <c r="G252" s="41"/>
      <c r="H252" s="47"/>
    </row>
    <row r="253" s="2" customFormat="1" ht="16.8" customHeight="1">
      <c r="A253" s="41"/>
      <c r="B253" s="47"/>
      <c r="C253" s="312" t="s">
        <v>19</v>
      </c>
      <c r="D253" s="312" t="s">
        <v>537</v>
      </c>
      <c r="E253" s="20" t="s">
        <v>19</v>
      </c>
      <c r="F253" s="313">
        <v>7.1200000000000001</v>
      </c>
      <c r="G253" s="41"/>
      <c r="H253" s="47"/>
    </row>
    <row r="254" s="2" customFormat="1" ht="16.8" customHeight="1">
      <c r="A254" s="41"/>
      <c r="B254" s="47"/>
      <c r="C254" s="312" t="s">
        <v>19</v>
      </c>
      <c r="D254" s="312" t="s">
        <v>538</v>
      </c>
      <c r="E254" s="20" t="s">
        <v>19</v>
      </c>
      <c r="F254" s="313">
        <v>0</v>
      </c>
      <c r="G254" s="41"/>
      <c r="H254" s="47"/>
    </row>
    <row r="255" s="2" customFormat="1" ht="16.8" customHeight="1">
      <c r="A255" s="41"/>
      <c r="B255" s="47"/>
      <c r="C255" s="312" t="s">
        <v>19</v>
      </c>
      <c r="D255" s="312" t="s">
        <v>539</v>
      </c>
      <c r="E255" s="20" t="s">
        <v>19</v>
      </c>
      <c r="F255" s="313">
        <v>10.5</v>
      </c>
      <c r="G255" s="41"/>
      <c r="H255" s="47"/>
    </row>
    <row r="256" s="2" customFormat="1" ht="16.8" customHeight="1">
      <c r="A256" s="41"/>
      <c r="B256" s="47"/>
      <c r="C256" s="312" t="s">
        <v>494</v>
      </c>
      <c r="D256" s="312" t="s">
        <v>197</v>
      </c>
      <c r="E256" s="20" t="s">
        <v>19</v>
      </c>
      <c r="F256" s="313">
        <v>17.620000000000001</v>
      </c>
      <c r="G256" s="41"/>
      <c r="H256" s="47"/>
    </row>
    <row r="257" s="2" customFormat="1" ht="16.8" customHeight="1">
      <c r="A257" s="41"/>
      <c r="B257" s="47"/>
      <c r="C257" s="314" t="s">
        <v>871</v>
      </c>
      <c r="D257" s="41"/>
      <c r="E257" s="41"/>
      <c r="F257" s="41"/>
      <c r="G257" s="41"/>
      <c r="H257" s="47"/>
    </row>
    <row r="258" s="2" customFormat="1" ht="16.8" customHeight="1">
      <c r="A258" s="41"/>
      <c r="B258" s="47"/>
      <c r="C258" s="312" t="s">
        <v>533</v>
      </c>
      <c r="D258" s="312" t="s">
        <v>930</v>
      </c>
      <c r="E258" s="20" t="s">
        <v>214</v>
      </c>
      <c r="F258" s="313">
        <v>17.620000000000001</v>
      </c>
      <c r="G258" s="41"/>
      <c r="H258" s="47"/>
    </row>
    <row r="259" s="2" customFormat="1">
      <c r="A259" s="41"/>
      <c r="B259" s="47"/>
      <c r="C259" s="312" t="s">
        <v>518</v>
      </c>
      <c r="D259" s="312" t="s">
        <v>922</v>
      </c>
      <c r="E259" s="20" t="s">
        <v>214</v>
      </c>
      <c r="F259" s="313">
        <v>16.623999999999999</v>
      </c>
      <c r="G259" s="41"/>
      <c r="H259" s="47"/>
    </row>
    <row r="260" s="2" customFormat="1">
      <c r="A260" s="41"/>
      <c r="B260" s="47"/>
      <c r="C260" s="312" t="s">
        <v>523</v>
      </c>
      <c r="D260" s="312" t="s">
        <v>923</v>
      </c>
      <c r="E260" s="20" t="s">
        <v>214</v>
      </c>
      <c r="F260" s="313">
        <v>3.2759999999999998</v>
      </c>
      <c r="G260" s="41"/>
      <c r="H260" s="47"/>
    </row>
    <row r="261" s="2" customFormat="1" ht="16.8" customHeight="1">
      <c r="A261" s="41"/>
      <c r="B261" s="47"/>
      <c r="C261" s="312" t="s">
        <v>528</v>
      </c>
      <c r="D261" s="312" t="s">
        <v>924</v>
      </c>
      <c r="E261" s="20" t="s">
        <v>214</v>
      </c>
      <c r="F261" s="313">
        <v>19.899999999999999</v>
      </c>
      <c r="G261" s="41"/>
      <c r="H261" s="47"/>
    </row>
    <row r="262" s="2" customFormat="1">
      <c r="A262" s="41"/>
      <c r="B262" s="47"/>
      <c r="C262" s="307" t="s">
        <v>931</v>
      </c>
      <c r="D262" s="307" t="s">
        <v>102</v>
      </c>
      <c r="E262" s="41"/>
      <c r="F262" s="41"/>
      <c r="G262" s="41"/>
      <c r="H262" s="47"/>
    </row>
    <row r="263" s="2" customFormat="1" ht="16.8" customHeight="1">
      <c r="A263" s="41"/>
      <c r="B263" s="47"/>
      <c r="C263" s="308" t="s">
        <v>487</v>
      </c>
      <c r="D263" s="309" t="s">
        <v>488</v>
      </c>
      <c r="E263" s="310" t="s">
        <v>214</v>
      </c>
      <c r="F263" s="311">
        <v>8.8000000000000007</v>
      </c>
      <c r="G263" s="41"/>
      <c r="H263" s="47"/>
    </row>
    <row r="264" s="2" customFormat="1" ht="16.8" customHeight="1">
      <c r="A264" s="41"/>
      <c r="B264" s="47"/>
      <c r="C264" s="308" t="s">
        <v>918</v>
      </c>
      <c r="D264" s="309" t="s">
        <v>19</v>
      </c>
      <c r="E264" s="310" t="s">
        <v>19</v>
      </c>
      <c r="F264" s="311">
        <v>35.200000000000003</v>
      </c>
      <c r="G264" s="41"/>
      <c r="H264" s="47"/>
    </row>
    <row r="265" s="2" customFormat="1" ht="16.8" customHeight="1">
      <c r="A265" s="41"/>
      <c r="B265" s="47"/>
      <c r="C265" s="308" t="s">
        <v>490</v>
      </c>
      <c r="D265" s="309" t="s">
        <v>19</v>
      </c>
      <c r="E265" s="310" t="s">
        <v>19</v>
      </c>
      <c r="F265" s="311">
        <v>52</v>
      </c>
      <c r="G265" s="41"/>
      <c r="H265" s="47"/>
    </row>
    <row r="266" s="2" customFormat="1" ht="16.8" customHeight="1">
      <c r="A266" s="41"/>
      <c r="B266" s="47"/>
      <c r="C266" s="312" t="s">
        <v>19</v>
      </c>
      <c r="D266" s="312" t="s">
        <v>509</v>
      </c>
      <c r="E266" s="20" t="s">
        <v>19</v>
      </c>
      <c r="F266" s="313">
        <v>0</v>
      </c>
      <c r="G266" s="41"/>
      <c r="H266" s="47"/>
    </row>
    <row r="267" s="2" customFormat="1" ht="16.8" customHeight="1">
      <c r="A267" s="41"/>
      <c r="B267" s="47"/>
      <c r="C267" s="312" t="s">
        <v>19</v>
      </c>
      <c r="D267" s="312" t="s">
        <v>932</v>
      </c>
      <c r="E267" s="20" t="s">
        <v>19</v>
      </c>
      <c r="F267" s="313">
        <v>15</v>
      </c>
      <c r="G267" s="41"/>
      <c r="H267" s="47"/>
    </row>
    <row r="268" s="2" customFormat="1" ht="16.8" customHeight="1">
      <c r="A268" s="41"/>
      <c r="B268" s="47"/>
      <c r="C268" s="312" t="s">
        <v>19</v>
      </c>
      <c r="D268" s="312" t="s">
        <v>933</v>
      </c>
      <c r="E268" s="20" t="s">
        <v>19</v>
      </c>
      <c r="F268" s="313">
        <v>15</v>
      </c>
      <c r="G268" s="41"/>
      <c r="H268" s="47"/>
    </row>
    <row r="269" s="2" customFormat="1" ht="16.8" customHeight="1">
      <c r="A269" s="41"/>
      <c r="B269" s="47"/>
      <c r="C269" s="312" t="s">
        <v>19</v>
      </c>
      <c r="D269" s="312" t="s">
        <v>511</v>
      </c>
      <c r="E269" s="20" t="s">
        <v>19</v>
      </c>
      <c r="F269" s="313">
        <v>0</v>
      </c>
      <c r="G269" s="41"/>
      <c r="H269" s="47"/>
    </row>
    <row r="270" s="2" customFormat="1" ht="16.8" customHeight="1">
      <c r="A270" s="41"/>
      <c r="B270" s="47"/>
      <c r="C270" s="312" t="s">
        <v>19</v>
      </c>
      <c r="D270" s="312" t="s">
        <v>512</v>
      </c>
      <c r="E270" s="20" t="s">
        <v>19</v>
      </c>
      <c r="F270" s="313">
        <v>22</v>
      </c>
      <c r="G270" s="41"/>
      <c r="H270" s="47"/>
    </row>
    <row r="271" s="2" customFormat="1" ht="16.8" customHeight="1">
      <c r="A271" s="41"/>
      <c r="B271" s="47"/>
      <c r="C271" s="312" t="s">
        <v>490</v>
      </c>
      <c r="D271" s="312" t="s">
        <v>197</v>
      </c>
      <c r="E271" s="20" t="s">
        <v>19</v>
      </c>
      <c r="F271" s="313">
        <v>52</v>
      </c>
      <c r="G271" s="41"/>
      <c r="H271" s="47"/>
    </row>
    <row r="272" s="2" customFormat="1" ht="16.8" customHeight="1">
      <c r="A272" s="41"/>
      <c r="B272" s="47"/>
      <c r="C272" s="308" t="s">
        <v>585</v>
      </c>
      <c r="D272" s="309" t="s">
        <v>19</v>
      </c>
      <c r="E272" s="310" t="s">
        <v>19</v>
      </c>
      <c r="F272" s="311">
        <v>109.59999999999999</v>
      </c>
      <c r="G272" s="41"/>
      <c r="H272" s="47"/>
    </row>
    <row r="273" s="2" customFormat="1" ht="16.8" customHeight="1">
      <c r="A273" s="41"/>
      <c r="B273" s="47"/>
      <c r="C273" s="312" t="s">
        <v>19</v>
      </c>
      <c r="D273" s="312" t="s">
        <v>509</v>
      </c>
      <c r="E273" s="20" t="s">
        <v>19</v>
      </c>
      <c r="F273" s="313">
        <v>0</v>
      </c>
      <c r="G273" s="41"/>
      <c r="H273" s="47"/>
    </row>
    <row r="274" s="2" customFormat="1" ht="16.8" customHeight="1">
      <c r="A274" s="41"/>
      <c r="B274" s="47"/>
      <c r="C274" s="312" t="s">
        <v>19</v>
      </c>
      <c r="D274" s="312" t="s">
        <v>596</v>
      </c>
      <c r="E274" s="20" t="s">
        <v>19</v>
      </c>
      <c r="F274" s="313">
        <v>69.599999999999994</v>
      </c>
      <c r="G274" s="41"/>
      <c r="H274" s="47"/>
    </row>
    <row r="275" s="2" customFormat="1" ht="16.8" customHeight="1">
      <c r="A275" s="41"/>
      <c r="B275" s="47"/>
      <c r="C275" s="312" t="s">
        <v>19</v>
      </c>
      <c r="D275" s="312" t="s">
        <v>538</v>
      </c>
      <c r="E275" s="20" t="s">
        <v>19</v>
      </c>
      <c r="F275" s="313">
        <v>0</v>
      </c>
      <c r="G275" s="41"/>
      <c r="H275" s="47"/>
    </row>
    <row r="276" s="2" customFormat="1" ht="16.8" customHeight="1">
      <c r="A276" s="41"/>
      <c r="B276" s="47"/>
      <c r="C276" s="312" t="s">
        <v>19</v>
      </c>
      <c r="D276" s="312" t="s">
        <v>597</v>
      </c>
      <c r="E276" s="20" t="s">
        <v>19</v>
      </c>
      <c r="F276" s="313">
        <v>20</v>
      </c>
      <c r="G276" s="41"/>
      <c r="H276" s="47"/>
    </row>
    <row r="277" s="2" customFormat="1" ht="16.8" customHeight="1">
      <c r="A277" s="41"/>
      <c r="B277" s="47"/>
      <c r="C277" s="312" t="s">
        <v>19</v>
      </c>
      <c r="D277" s="312" t="s">
        <v>598</v>
      </c>
      <c r="E277" s="20" t="s">
        <v>19</v>
      </c>
      <c r="F277" s="313">
        <v>20</v>
      </c>
      <c r="G277" s="41"/>
      <c r="H277" s="47"/>
    </row>
    <row r="278" s="2" customFormat="1" ht="16.8" customHeight="1">
      <c r="A278" s="41"/>
      <c r="B278" s="47"/>
      <c r="C278" s="312" t="s">
        <v>585</v>
      </c>
      <c r="D278" s="312" t="s">
        <v>197</v>
      </c>
      <c r="E278" s="20" t="s">
        <v>19</v>
      </c>
      <c r="F278" s="313">
        <v>109.59999999999999</v>
      </c>
      <c r="G278" s="41"/>
      <c r="H278" s="47"/>
    </row>
    <row r="279" s="2" customFormat="1" ht="16.8" customHeight="1">
      <c r="A279" s="41"/>
      <c r="B279" s="47"/>
      <c r="C279" s="314" t="s">
        <v>871</v>
      </c>
      <c r="D279" s="41"/>
      <c r="E279" s="41"/>
      <c r="F279" s="41"/>
      <c r="G279" s="41"/>
      <c r="H279" s="47"/>
    </row>
    <row r="280" s="2" customFormat="1" ht="16.8" customHeight="1">
      <c r="A280" s="41"/>
      <c r="B280" s="47"/>
      <c r="C280" s="312" t="s">
        <v>505</v>
      </c>
      <c r="D280" s="312" t="s">
        <v>920</v>
      </c>
      <c r="E280" s="20" t="s">
        <v>214</v>
      </c>
      <c r="F280" s="313">
        <v>54.799999999999997</v>
      </c>
      <c r="G280" s="41"/>
      <c r="H280" s="47"/>
    </row>
    <row r="281" s="2" customFormat="1" ht="16.8" customHeight="1">
      <c r="A281" s="41"/>
      <c r="B281" s="47"/>
      <c r="C281" s="312" t="s">
        <v>514</v>
      </c>
      <c r="D281" s="312" t="s">
        <v>921</v>
      </c>
      <c r="E281" s="20" t="s">
        <v>214</v>
      </c>
      <c r="F281" s="313">
        <v>54.799999999999997</v>
      </c>
      <c r="G281" s="41"/>
      <c r="H281" s="47"/>
    </row>
    <row r="282" s="2" customFormat="1">
      <c r="A282" s="41"/>
      <c r="B282" s="47"/>
      <c r="C282" s="312" t="s">
        <v>518</v>
      </c>
      <c r="D282" s="312" t="s">
        <v>922</v>
      </c>
      <c r="E282" s="20" t="s">
        <v>214</v>
      </c>
      <c r="F282" s="313">
        <v>52.744</v>
      </c>
      <c r="G282" s="41"/>
      <c r="H282" s="47"/>
    </row>
    <row r="283" s="2" customFormat="1">
      <c r="A283" s="41"/>
      <c r="B283" s="47"/>
      <c r="C283" s="312" t="s">
        <v>523</v>
      </c>
      <c r="D283" s="312" t="s">
        <v>923</v>
      </c>
      <c r="E283" s="20" t="s">
        <v>214</v>
      </c>
      <c r="F283" s="313">
        <v>12.135999999999999</v>
      </c>
      <c r="G283" s="41"/>
      <c r="H283" s="47"/>
    </row>
    <row r="284" s="2" customFormat="1" ht="16.8" customHeight="1">
      <c r="A284" s="41"/>
      <c r="B284" s="47"/>
      <c r="C284" s="312" t="s">
        <v>528</v>
      </c>
      <c r="D284" s="312" t="s">
        <v>924</v>
      </c>
      <c r="E284" s="20" t="s">
        <v>214</v>
      </c>
      <c r="F284" s="313">
        <v>64.879999999999995</v>
      </c>
      <c r="G284" s="41"/>
      <c r="H284" s="47"/>
    </row>
    <row r="285" s="2" customFormat="1" ht="16.8" customHeight="1">
      <c r="A285" s="41"/>
      <c r="B285" s="47"/>
      <c r="C285" s="308" t="s">
        <v>925</v>
      </c>
      <c r="D285" s="309" t="s">
        <v>19</v>
      </c>
      <c r="E285" s="310" t="s">
        <v>19</v>
      </c>
      <c r="F285" s="311">
        <v>9</v>
      </c>
      <c r="G285" s="41"/>
      <c r="H285" s="47"/>
    </row>
    <row r="286" s="2" customFormat="1" ht="16.8" customHeight="1">
      <c r="A286" s="41"/>
      <c r="B286" s="47"/>
      <c r="C286" s="308" t="s">
        <v>492</v>
      </c>
      <c r="D286" s="309" t="s">
        <v>19</v>
      </c>
      <c r="E286" s="310" t="s">
        <v>19</v>
      </c>
      <c r="F286" s="311">
        <v>3.52</v>
      </c>
      <c r="G286" s="41"/>
      <c r="H286" s="47"/>
    </row>
    <row r="287" s="2" customFormat="1" ht="16.8" customHeight="1">
      <c r="A287" s="41"/>
      <c r="B287" s="47"/>
      <c r="C287" s="312" t="s">
        <v>19</v>
      </c>
      <c r="D287" s="312" t="s">
        <v>504</v>
      </c>
      <c r="E287" s="20" t="s">
        <v>19</v>
      </c>
      <c r="F287" s="313">
        <v>3.52</v>
      </c>
      <c r="G287" s="41"/>
      <c r="H287" s="47"/>
    </row>
    <row r="288" s="2" customFormat="1" ht="16.8" customHeight="1">
      <c r="A288" s="41"/>
      <c r="B288" s="47"/>
      <c r="C288" s="312" t="s">
        <v>492</v>
      </c>
      <c r="D288" s="312" t="s">
        <v>197</v>
      </c>
      <c r="E288" s="20" t="s">
        <v>19</v>
      </c>
      <c r="F288" s="313">
        <v>3.52</v>
      </c>
      <c r="G288" s="41"/>
      <c r="H288" s="47"/>
    </row>
    <row r="289" s="2" customFormat="1" ht="16.8" customHeight="1">
      <c r="A289" s="41"/>
      <c r="B289" s="47"/>
      <c r="C289" s="308" t="s">
        <v>587</v>
      </c>
      <c r="D289" s="309" t="s">
        <v>19</v>
      </c>
      <c r="E289" s="310" t="s">
        <v>19</v>
      </c>
      <c r="F289" s="311">
        <v>4.2000000000000002</v>
      </c>
      <c r="G289" s="41"/>
      <c r="H289" s="47"/>
    </row>
    <row r="290" s="2" customFormat="1" ht="16.8" customHeight="1">
      <c r="A290" s="41"/>
      <c r="B290" s="47"/>
      <c r="C290" s="312" t="s">
        <v>19</v>
      </c>
      <c r="D290" s="312" t="s">
        <v>589</v>
      </c>
      <c r="E290" s="20" t="s">
        <v>19</v>
      </c>
      <c r="F290" s="313">
        <v>4.2000000000000002</v>
      </c>
      <c r="G290" s="41"/>
      <c r="H290" s="47"/>
    </row>
    <row r="291" s="2" customFormat="1" ht="16.8" customHeight="1">
      <c r="A291" s="41"/>
      <c r="B291" s="47"/>
      <c r="C291" s="312" t="s">
        <v>587</v>
      </c>
      <c r="D291" s="312" t="s">
        <v>197</v>
      </c>
      <c r="E291" s="20" t="s">
        <v>19</v>
      </c>
      <c r="F291" s="313">
        <v>4.2000000000000002</v>
      </c>
      <c r="G291" s="41"/>
      <c r="H291" s="47"/>
    </row>
    <row r="292" s="2" customFormat="1" ht="16.8" customHeight="1">
      <c r="A292" s="41"/>
      <c r="B292" s="47"/>
      <c r="C292" s="314" t="s">
        <v>871</v>
      </c>
      <c r="D292" s="41"/>
      <c r="E292" s="41"/>
      <c r="F292" s="41"/>
      <c r="G292" s="41"/>
      <c r="H292" s="47"/>
    </row>
    <row r="293" s="2" customFormat="1">
      <c r="A293" s="41"/>
      <c r="B293" s="47"/>
      <c r="C293" s="312" t="s">
        <v>500</v>
      </c>
      <c r="D293" s="312" t="s">
        <v>917</v>
      </c>
      <c r="E293" s="20" t="s">
        <v>214</v>
      </c>
      <c r="F293" s="313">
        <v>4.2000000000000002</v>
      </c>
      <c r="G293" s="41"/>
      <c r="H293" s="47"/>
    </row>
    <row r="294" s="2" customFormat="1">
      <c r="A294" s="41"/>
      <c r="B294" s="47"/>
      <c r="C294" s="312" t="s">
        <v>518</v>
      </c>
      <c r="D294" s="312" t="s">
        <v>922</v>
      </c>
      <c r="E294" s="20" t="s">
        <v>214</v>
      </c>
      <c r="F294" s="313">
        <v>52.744</v>
      </c>
      <c r="G294" s="41"/>
      <c r="H294" s="47"/>
    </row>
    <row r="295" s="2" customFormat="1" ht="16.8" customHeight="1">
      <c r="A295" s="41"/>
      <c r="B295" s="47"/>
      <c r="C295" s="312" t="s">
        <v>528</v>
      </c>
      <c r="D295" s="312" t="s">
        <v>924</v>
      </c>
      <c r="E295" s="20" t="s">
        <v>214</v>
      </c>
      <c r="F295" s="313">
        <v>64.879999999999995</v>
      </c>
      <c r="G295" s="41"/>
      <c r="H295" s="47"/>
    </row>
    <row r="296" s="2" customFormat="1" ht="16.8" customHeight="1">
      <c r="A296" s="41"/>
      <c r="B296" s="47"/>
      <c r="C296" s="308" t="s">
        <v>926</v>
      </c>
      <c r="D296" s="309" t="s">
        <v>488</v>
      </c>
      <c r="E296" s="310" t="s">
        <v>214</v>
      </c>
      <c r="F296" s="311">
        <v>9</v>
      </c>
      <c r="G296" s="41"/>
      <c r="H296" s="47"/>
    </row>
    <row r="297" s="2" customFormat="1" ht="16.8" customHeight="1">
      <c r="A297" s="41"/>
      <c r="B297" s="47"/>
      <c r="C297" s="308" t="s">
        <v>589</v>
      </c>
      <c r="D297" s="309" t="s">
        <v>488</v>
      </c>
      <c r="E297" s="310" t="s">
        <v>214</v>
      </c>
      <c r="F297" s="311">
        <v>4.2000000000000002</v>
      </c>
      <c r="G297" s="41"/>
      <c r="H297" s="47"/>
    </row>
    <row r="298" s="2" customFormat="1" ht="16.8" customHeight="1">
      <c r="A298" s="41"/>
      <c r="B298" s="47"/>
      <c r="C298" s="312" t="s">
        <v>19</v>
      </c>
      <c r="D298" s="312" t="s">
        <v>622</v>
      </c>
      <c r="E298" s="20" t="s">
        <v>19</v>
      </c>
      <c r="F298" s="313">
        <v>0</v>
      </c>
      <c r="G298" s="41"/>
      <c r="H298" s="47"/>
    </row>
    <row r="299" s="2" customFormat="1" ht="16.8" customHeight="1">
      <c r="A299" s="41"/>
      <c r="B299" s="47"/>
      <c r="C299" s="312" t="s">
        <v>19</v>
      </c>
      <c r="D299" s="312" t="s">
        <v>623</v>
      </c>
      <c r="E299" s="20" t="s">
        <v>19</v>
      </c>
      <c r="F299" s="313">
        <v>4.2000000000000002</v>
      </c>
      <c r="G299" s="41"/>
      <c r="H299" s="47"/>
    </row>
    <row r="300" s="2" customFormat="1" ht="16.8" customHeight="1">
      <c r="A300" s="41"/>
      <c r="B300" s="47"/>
      <c r="C300" s="312" t="s">
        <v>589</v>
      </c>
      <c r="D300" s="312" t="s">
        <v>197</v>
      </c>
      <c r="E300" s="20" t="s">
        <v>19</v>
      </c>
      <c r="F300" s="313">
        <v>4.2000000000000002</v>
      </c>
      <c r="G300" s="41"/>
      <c r="H300" s="47"/>
    </row>
    <row r="301" s="2" customFormat="1" ht="16.8" customHeight="1">
      <c r="A301" s="41"/>
      <c r="B301" s="47"/>
      <c r="C301" s="314" t="s">
        <v>871</v>
      </c>
      <c r="D301" s="41"/>
      <c r="E301" s="41"/>
      <c r="F301" s="41"/>
      <c r="G301" s="41"/>
      <c r="H301" s="47"/>
    </row>
    <row r="302" s="2" customFormat="1">
      <c r="A302" s="41"/>
      <c r="B302" s="47"/>
      <c r="C302" s="312" t="s">
        <v>618</v>
      </c>
      <c r="D302" s="312" t="s">
        <v>934</v>
      </c>
      <c r="E302" s="20" t="s">
        <v>214</v>
      </c>
      <c r="F302" s="313">
        <v>4.2000000000000002</v>
      </c>
      <c r="G302" s="41"/>
      <c r="H302" s="47"/>
    </row>
    <row r="303" s="2" customFormat="1">
      <c r="A303" s="41"/>
      <c r="B303" s="47"/>
      <c r="C303" s="312" t="s">
        <v>500</v>
      </c>
      <c r="D303" s="312" t="s">
        <v>917</v>
      </c>
      <c r="E303" s="20" t="s">
        <v>214</v>
      </c>
      <c r="F303" s="313">
        <v>4.2000000000000002</v>
      </c>
      <c r="G303" s="41"/>
      <c r="H303" s="47"/>
    </row>
    <row r="304" s="2" customFormat="1" ht="16.8" customHeight="1">
      <c r="A304" s="41"/>
      <c r="B304" s="47"/>
      <c r="C304" s="308" t="s">
        <v>928</v>
      </c>
      <c r="D304" s="309" t="s">
        <v>19</v>
      </c>
      <c r="E304" s="310" t="s">
        <v>19</v>
      </c>
      <c r="F304" s="311">
        <v>19.280000000000001</v>
      </c>
      <c r="G304" s="41"/>
      <c r="H304" s="47"/>
    </row>
    <row r="305" s="2" customFormat="1" ht="16.8" customHeight="1">
      <c r="A305" s="41"/>
      <c r="B305" s="47"/>
      <c r="C305" s="308" t="s">
        <v>494</v>
      </c>
      <c r="D305" s="309" t="s">
        <v>19</v>
      </c>
      <c r="E305" s="310" t="s">
        <v>19</v>
      </c>
      <c r="F305" s="311">
        <v>19.399999999999999</v>
      </c>
      <c r="G305" s="41"/>
      <c r="H305" s="47"/>
    </row>
    <row r="306" s="2" customFormat="1" ht="16.8" customHeight="1">
      <c r="A306" s="41"/>
      <c r="B306" s="47"/>
      <c r="C306" s="312" t="s">
        <v>19</v>
      </c>
      <c r="D306" s="312" t="s">
        <v>509</v>
      </c>
      <c r="E306" s="20" t="s">
        <v>19</v>
      </c>
      <c r="F306" s="313">
        <v>0</v>
      </c>
      <c r="G306" s="41"/>
      <c r="H306" s="47"/>
    </row>
    <row r="307" s="2" customFormat="1" ht="16.8" customHeight="1">
      <c r="A307" s="41"/>
      <c r="B307" s="47"/>
      <c r="C307" s="312" t="s">
        <v>19</v>
      </c>
      <c r="D307" s="312" t="s">
        <v>935</v>
      </c>
      <c r="E307" s="20" t="s">
        <v>19</v>
      </c>
      <c r="F307" s="313">
        <v>8.9000000000000004</v>
      </c>
      <c r="G307" s="41"/>
      <c r="H307" s="47"/>
    </row>
    <row r="308" s="2" customFormat="1" ht="16.8" customHeight="1">
      <c r="A308" s="41"/>
      <c r="B308" s="47"/>
      <c r="C308" s="312" t="s">
        <v>19</v>
      </c>
      <c r="D308" s="312" t="s">
        <v>538</v>
      </c>
      <c r="E308" s="20" t="s">
        <v>19</v>
      </c>
      <c r="F308" s="313">
        <v>0</v>
      </c>
      <c r="G308" s="41"/>
      <c r="H308" s="47"/>
    </row>
    <row r="309" s="2" customFormat="1" ht="16.8" customHeight="1">
      <c r="A309" s="41"/>
      <c r="B309" s="47"/>
      <c r="C309" s="312" t="s">
        <v>19</v>
      </c>
      <c r="D309" s="312" t="s">
        <v>539</v>
      </c>
      <c r="E309" s="20" t="s">
        <v>19</v>
      </c>
      <c r="F309" s="313">
        <v>10.5</v>
      </c>
      <c r="G309" s="41"/>
      <c r="H309" s="47"/>
    </row>
    <row r="310" s="2" customFormat="1" ht="16.8" customHeight="1">
      <c r="A310" s="41"/>
      <c r="B310" s="47"/>
      <c r="C310" s="312" t="s">
        <v>494</v>
      </c>
      <c r="D310" s="312" t="s">
        <v>197</v>
      </c>
      <c r="E310" s="20" t="s">
        <v>19</v>
      </c>
      <c r="F310" s="313">
        <v>19.399999999999999</v>
      </c>
      <c r="G310" s="41"/>
      <c r="H310" s="47"/>
    </row>
    <row r="311" s="2" customFormat="1" ht="16.8" customHeight="1">
      <c r="A311" s="41"/>
      <c r="B311" s="47"/>
      <c r="C311" s="308" t="s">
        <v>590</v>
      </c>
      <c r="D311" s="309" t="s">
        <v>19</v>
      </c>
      <c r="E311" s="310" t="s">
        <v>19</v>
      </c>
      <c r="F311" s="311">
        <v>48.920000000000002</v>
      </c>
      <c r="G311" s="41"/>
      <c r="H311" s="47"/>
    </row>
    <row r="312" s="2" customFormat="1" ht="16.8" customHeight="1">
      <c r="A312" s="41"/>
      <c r="B312" s="47"/>
      <c r="C312" s="312" t="s">
        <v>19</v>
      </c>
      <c r="D312" s="312" t="s">
        <v>509</v>
      </c>
      <c r="E312" s="20" t="s">
        <v>19</v>
      </c>
      <c r="F312" s="313">
        <v>0</v>
      </c>
      <c r="G312" s="41"/>
      <c r="H312" s="47"/>
    </row>
    <row r="313" s="2" customFormat="1" ht="16.8" customHeight="1">
      <c r="A313" s="41"/>
      <c r="B313" s="47"/>
      <c r="C313" s="312" t="s">
        <v>19</v>
      </c>
      <c r="D313" s="312" t="s">
        <v>608</v>
      </c>
      <c r="E313" s="20" t="s">
        <v>19</v>
      </c>
      <c r="F313" s="313">
        <v>28.920000000000002</v>
      </c>
      <c r="G313" s="41"/>
      <c r="H313" s="47"/>
    </row>
    <row r="314" s="2" customFormat="1" ht="16.8" customHeight="1">
      <c r="A314" s="41"/>
      <c r="B314" s="47"/>
      <c r="C314" s="312" t="s">
        <v>19</v>
      </c>
      <c r="D314" s="312" t="s">
        <v>538</v>
      </c>
      <c r="E314" s="20" t="s">
        <v>19</v>
      </c>
      <c r="F314" s="313">
        <v>0</v>
      </c>
      <c r="G314" s="41"/>
      <c r="H314" s="47"/>
    </row>
    <row r="315" s="2" customFormat="1" ht="16.8" customHeight="1">
      <c r="A315" s="41"/>
      <c r="B315" s="47"/>
      <c r="C315" s="312" t="s">
        <v>19</v>
      </c>
      <c r="D315" s="312" t="s">
        <v>609</v>
      </c>
      <c r="E315" s="20" t="s">
        <v>19</v>
      </c>
      <c r="F315" s="313">
        <v>10</v>
      </c>
      <c r="G315" s="41"/>
      <c r="H315" s="47"/>
    </row>
    <row r="316" s="2" customFormat="1" ht="16.8" customHeight="1">
      <c r="A316" s="41"/>
      <c r="B316" s="47"/>
      <c r="C316" s="312" t="s">
        <v>19</v>
      </c>
      <c r="D316" s="312" t="s">
        <v>610</v>
      </c>
      <c r="E316" s="20" t="s">
        <v>19</v>
      </c>
      <c r="F316" s="313">
        <v>10</v>
      </c>
      <c r="G316" s="41"/>
      <c r="H316" s="47"/>
    </row>
    <row r="317" s="2" customFormat="1" ht="16.8" customHeight="1">
      <c r="A317" s="41"/>
      <c r="B317" s="47"/>
      <c r="C317" s="312" t="s">
        <v>590</v>
      </c>
      <c r="D317" s="312" t="s">
        <v>197</v>
      </c>
      <c r="E317" s="20" t="s">
        <v>19</v>
      </c>
      <c r="F317" s="313">
        <v>48.920000000000002</v>
      </c>
      <c r="G317" s="41"/>
      <c r="H317" s="47"/>
    </row>
    <row r="318" s="2" customFormat="1" ht="16.8" customHeight="1">
      <c r="A318" s="41"/>
      <c r="B318" s="47"/>
      <c r="C318" s="314" t="s">
        <v>871</v>
      </c>
      <c r="D318" s="41"/>
      <c r="E318" s="41"/>
      <c r="F318" s="41"/>
      <c r="G318" s="41"/>
      <c r="H318" s="47"/>
    </row>
    <row r="319" s="2" customFormat="1" ht="16.8" customHeight="1">
      <c r="A319" s="41"/>
      <c r="B319" s="47"/>
      <c r="C319" s="312" t="s">
        <v>533</v>
      </c>
      <c r="D319" s="312" t="s">
        <v>930</v>
      </c>
      <c r="E319" s="20" t="s">
        <v>214</v>
      </c>
      <c r="F319" s="313">
        <v>48.920000000000002</v>
      </c>
      <c r="G319" s="41"/>
      <c r="H319" s="47"/>
    </row>
    <row r="320" s="2" customFormat="1">
      <c r="A320" s="41"/>
      <c r="B320" s="47"/>
      <c r="C320" s="312" t="s">
        <v>518</v>
      </c>
      <c r="D320" s="312" t="s">
        <v>922</v>
      </c>
      <c r="E320" s="20" t="s">
        <v>214</v>
      </c>
      <c r="F320" s="313">
        <v>52.744</v>
      </c>
      <c r="G320" s="41"/>
      <c r="H320" s="47"/>
    </row>
    <row r="321" s="2" customFormat="1">
      <c r="A321" s="41"/>
      <c r="B321" s="47"/>
      <c r="C321" s="312" t="s">
        <v>523</v>
      </c>
      <c r="D321" s="312" t="s">
        <v>923</v>
      </c>
      <c r="E321" s="20" t="s">
        <v>214</v>
      </c>
      <c r="F321" s="313">
        <v>12.135999999999999</v>
      </c>
      <c r="G321" s="41"/>
      <c r="H321" s="47"/>
    </row>
    <row r="322" s="2" customFormat="1" ht="16.8" customHeight="1">
      <c r="A322" s="41"/>
      <c r="B322" s="47"/>
      <c r="C322" s="312" t="s">
        <v>528</v>
      </c>
      <c r="D322" s="312" t="s">
        <v>924</v>
      </c>
      <c r="E322" s="20" t="s">
        <v>214</v>
      </c>
      <c r="F322" s="313">
        <v>64.879999999999995</v>
      </c>
      <c r="G322" s="41"/>
      <c r="H322" s="47"/>
    </row>
    <row r="323" s="2" customFormat="1">
      <c r="A323" s="41"/>
      <c r="B323" s="47"/>
      <c r="C323" s="307" t="s">
        <v>936</v>
      </c>
      <c r="D323" s="307" t="s">
        <v>105</v>
      </c>
      <c r="E323" s="41"/>
      <c r="F323" s="41"/>
      <c r="G323" s="41"/>
      <c r="H323" s="47"/>
    </row>
    <row r="324" s="2" customFormat="1" ht="16.8" customHeight="1">
      <c r="A324" s="41"/>
      <c r="B324" s="47"/>
      <c r="C324" s="308" t="s">
        <v>487</v>
      </c>
      <c r="D324" s="309" t="s">
        <v>488</v>
      </c>
      <c r="E324" s="310" t="s">
        <v>214</v>
      </c>
      <c r="F324" s="311">
        <v>8.8000000000000007</v>
      </c>
      <c r="G324" s="41"/>
      <c r="H324" s="47"/>
    </row>
    <row r="325" s="2" customFormat="1" ht="16.8" customHeight="1">
      <c r="A325" s="41"/>
      <c r="B325" s="47"/>
      <c r="C325" s="308" t="s">
        <v>918</v>
      </c>
      <c r="D325" s="309" t="s">
        <v>19</v>
      </c>
      <c r="E325" s="310" t="s">
        <v>19</v>
      </c>
      <c r="F325" s="311">
        <v>35.200000000000003</v>
      </c>
      <c r="G325" s="41"/>
      <c r="H325" s="47"/>
    </row>
    <row r="326" s="2" customFormat="1" ht="16.8" customHeight="1">
      <c r="A326" s="41"/>
      <c r="B326" s="47"/>
      <c r="C326" s="308" t="s">
        <v>490</v>
      </c>
      <c r="D326" s="309" t="s">
        <v>19</v>
      </c>
      <c r="E326" s="310" t="s">
        <v>19</v>
      </c>
      <c r="F326" s="311">
        <v>52</v>
      </c>
      <c r="G326" s="41"/>
      <c r="H326" s="47"/>
    </row>
    <row r="327" s="2" customFormat="1" ht="16.8" customHeight="1">
      <c r="A327" s="41"/>
      <c r="B327" s="47"/>
      <c r="C327" s="312" t="s">
        <v>19</v>
      </c>
      <c r="D327" s="312" t="s">
        <v>509</v>
      </c>
      <c r="E327" s="20" t="s">
        <v>19</v>
      </c>
      <c r="F327" s="313">
        <v>0</v>
      </c>
      <c r="G327" s="41"/>
      <c r="H327" s="47"/>
    </row>
    <row r="328" s="2" customFormat="1" ht="16.8" customHeight="1">
      <c r="A328" s="41"/>
      <c r="B328" s="47"/>
      <c r="C328" s="312" t="s">
        <v>19</v>
      </c>
      <c r="D328" s="312" t="s">
        <v>932</v>
      </c>
      <c r="E328" s="20" t="s">
        <v>19</v>
      </c>
      <c r="F328" s="313">
        <v>15</v>
      </c>
      <c r="G328" s="41"/>
      <c r="H328" s="47"/>
    </row>
    <row r="329" s="2" customFormat="1" ht="16.8" customHeight="1">
      <c r="A329" s="41"/>
      <c r="B329" s="47"/>
      <c r="C329" s="312" t="s">
        <v>19</v>
      </c>
      <c r="D329" s="312" t="s">
        <v>933</v>
      </c>
      <c r="E329" s="20" t="s">
        <v>19</v>
      </c>
      <c r="F329" s="313">
        <v>15</v>
      </c>
      <c r="G329" s="41"/>
      <c r="H329" s="47"/>
    </row>
    <row r="330" s="2" customFormat="1" ht="16.8" customHeight="1">
      <c r="A330" s="41"/>
      <c r="B330" s="47"/>
      <c r="C330" s="312" t="s">
        <v>19</v>
      </c>
      <c r="D330" s="312" t="s">
        <v>511</v>
      </c>
      <c r="E330" s="20" t="s">
        <v>19</v>
      </c>
      <c r="F330" s="313">
        <v>0</v>
      </c>
      <c r="G330" s="41"/>
      <c r="H330" s="47"/>
    </row>
    <row r="331" s="2" customFormat="1" ht="16.8" customHeight="1">
      <c r="A331" s="41"/>
      <c r="B331" s="47"/>
      <c r="C331" s="312" t="s">
        <v>19</v>
      </c>
      <c r="D331" s="312" t="s">
        <v>512</v>
      </c>
      <c r="E331" s="20" t="s">
        <v>19</v>
      </c>
      <c r="F331" s="313">
        <v>22</v>
      </c>
      <c r="G331" s="41"/>
      <c r="H331" s="47"/>
    </row>
    <row r="332" s="2" customFormat="1" ht="16.8" customHeight="1">
      <c r="A332" s="41"/>
      <c r="B332" s="47"/>
      <c r="C332" s="312" t="s">
        <v>490</v>
      </c>
      <c r="D332" s="312" t="s">
        <v>197</v>
      </c>
      <c r="E332" s="20" t="s">
        <v>19</v>
      </c>
      <c r="F332" s="313">
        <v>52</v>
      </c>
      <c r="G332" s="41"/>
      <c r="H332" s="47"/>
    </row>
    <row r="333" s="2" customFormat="1" ht="16.8" customHeight="1">
      <c r="A333" s="41"/>
      <c r="B333" s="47"/>
      <c r="C333" s="308" t="s">
        <v>585</v>
      </c>
      <c r="D333" s="309" t="s">
        <v>19</v>
      </c>
      <c r="E333" s="310" t="s">
        <v>19</v>
      </c>
      <c r="F333" s="311">
        <v>17</v>
      </c>
      <c r="G333" s="41"/>
      <c r="H333" s="47"/>
    </row>
    <row r="334" s="2" customFormat="1" ht="16.8" customHeight="1">
      <c r="A334" s="41"/>
      <c r="B334" s="47"/>
      <c r="C334" s="312" t="s">
        <v>19</v>
      </c>
      <c r="D334" s="312" t="s">
        <v>667</v>
      </c>
      <c r="E334" s="20" t="s">
        <v>19</v>
      </c>
      <c r="F334" s="313">
        <v>0</v>
      </c>
      <c r="G334" s="41"/>
      <c r="H334" s="47"/>
    </row>
    <row r="335" s="2" customFormat="1" ht="16.8" customHeight="1">
      <c r="A335" s="41"/>
      <c r="B335" s="47"/>
      <c r="C335" s="312" t="s">
        <v>19</v>
      </c>
      <c r="D335" s="312" t="s">
        <v>668</v>
      </c>
      <c r="E335" s="20" t="s">
        <v>19</v>
      </c>
      <c r="F335" s="313">
        <v>17</v>
      </c>
      <c r="G335" s="41"/>
      <c r="H335" s="47"/>
    </row>
    <row r="336" s="2" customFormat="1" ht="16.8" customHeight="1">
      <c r="A336" s="41"/>
      <c r="B336" s="47"/>
      <c r="C336" s="312" t="s">
        <v>585</v>
      </c>
      <c r="D336" s="312" t="s">
        <v>197</v>
      </c>
      <c r="E336" s="20" t="s">
        <v>19</v>
      </c>
      <c r="F336" s="313">
        <v>17</v>
      </c>
      <c r="G336" s="41"/>
      <c r="H336" s="47"/>
    </row>
    <row r="337" s="2" customFormat="1" ht="16.8" customHeight="1">
      <c r="A337" s="41"/>
      <c r="B337" s="47"/>
      <c r="C337" s="314" t="s">
        <v>871</v>
      </c>
      <c r="D337" s="41"/>
      <c r="E337" s="41"/>
      <c r="F337" s="41"/>
      <c r="G337" s="41"/>
      <c r="H337" s="47"/>
    </row>
    <row r="338" s="2" customFormat="1" ht="16.8" customHeight="1">
      <c r="A338" s="41"/>
      <c r="B338" s="47"/>
      <c r="C338" s="312" t="s">
        <v>505</v>
      </c>
      <c r="D338" s="312" t="s">
        <v>920</v>
      </c>
      <c r="E338" s="20" t="s">
        <v>214</v>
      </c>
      <c r="F338" s="313">
        <v>8.5</v>
      </c>
      <c r="G338" s="41"/>
      <c r="H338" s="47"/>
    </row>
    <row r="339" s="2" customFormat="1" ht="16.8" customHeight="1">
      <c r="A339" s="41"/>
      <c r="B339" s="47"/>
      <c r="C339" s="312" t="s">
        <v>514</v>
      </c>
      <c r="D339" s="312" t="s">
        <v>921</v>
      </c>
      <c r="E339" s="20" t="s">
        <v>214</v>
      </c>
      <c r="F339" s="313">
        <v>8.5</v>
      </c>
      <c r="G339" s="41"/>
      <c r="H339" s="47"/>
    </row>
    <row r="340" s="2" customFormat="1">
      <c r="A340" s="41"/>
      <c r="B340" s="47"/>
      <c r="C340" s="312" t="s">
        <v>518</v>
      </c>
      <c r="D340" s="312" t="s">
        <v>922</v>
      </c>
      <c r="E340" s="20" t="s">
        <v>214</v>
      </c>
      <c r="F340" s="313">
        <v>49.399999999999999</v>
      </c>
      <c r="G340" s="41"/>
      <c r="H340" s="47"/>
    </row>
    <row r="341" s="2" customFormat="1">
      <c r="A341" s="41"/>
      <c r="B341" s="47"/>
      <c r="C341" s="312" t="s">
        <v>523</v>
      </c>
      <c r="D341" s="312" t="s">
        <v>923</v>
      </c>
      <c r="E341" s="20" t="s">
        <v>214</v>
      </c>
      <c r="F341" s="313">
        <v>1.3999999999999999</v>
      </c>
      <c r="G341" s="41"/>
      <c r="H341" s="47"/>
    </row>
    <row r="342" s="2" customFormat="1" ht="16.8" customHeight="1">
      <c r="A342" s="41"/>
      <c r="B342" s="47"/>
      <c r="C342" s="312" t="s">
        <v>528</v>
      </c>
      <c r="D342" s="312" t="s">
        <v>924</v>
      </c>
      <c r="E342" s="20" t="s">
        <v>214</v>
      </c>
      <c r="F342" s="313">
        <v>7</v>
      </c>
      <c r="G342" s="41"/>
      <c r="H342" s="47"/>
    </row>
    <row r="343" s="2" customFormat="1" ht="16.8" customHeight="1">
      <c r="A343" s="41"/>
      <c r="B343" s="47"/>
      <c r="C343" s="308" t="s">
        <v>925</v>
      </c>
      <c r="D343" s="309" t="s">
        <v>19</v>
      </c>
      <c r="E343" s="310" t="s">
        <v>19</v>
      </c>
      <c r="F343" s="311">
        <v>9</v>
      </c>
      <c r="G343" s="41"/>
      <c r="H343" s="47"/>
    </row>
    <row r="344" s="2" customFormat="1" ht="16.8" customHeight="1">
      <c r="A344" s="41"/>
      <c r="B344" s="47"/>
      <c r="C344" s="308" t="s">
        <v>492</v>
      </c>
      <c r="D344" s="309" t="s">
        <v>19</v>
      </c>
      <c r="E344" s="310" t="s">
        <v>19</v>
      </c>
      <c r="F344" s="311">
        <v>3.52</v>
      </c>
      <c r="G344" s="41"/>
      <c r="H344" s="47"/>
    </row>
    <row r="345" s="2" customFormat="1" ht="16.8" customHeight="1">
      <c r="A345" s="41"/>
      <c r="B345" s="47"/>
      <c r="C345" s="312" t="s">
        <v>19</v>
      </c>
      <c r="D345" s="312" t="s">
        <v>504</v>
      </c>
      <c r="E345" s="20" t="s">
        <v>19</v>
      </c>
      <c r="F345" s="313">
        <v>3.52</v>
      </c>
      <c r="G345" s="41"/>
      <c r="H345" s="47"/>
    </row>
    <row r="346" s="2" customFormat="1" ht="16.8" customHeight="1">
      <c r="A346" s="41"/>
      <c r="B346" s="47"/>
      <c r="C346" s="312" t="s">
        <v>492</v>
      </c>
      <c r="D346" s="312" t="s">
        <v>197</v>
      </c>
      <c r="E346" s="20" t="s">
        <v>19</v>
      </c>
      <c r="F346" s="313">
        <v>3.52</v>
      </c>
      <c r="G346" s="41"/>
      <c r="H346" s="47"/>
    </row>
    <row r="347" s="2" customFormat="1" ht="16.8" customHeight="1">
      <c r="A347" s="41"/>
      <c r="B347" s="47"/>
      <c r="C347" s="308" t="s">
        <v>587</v>
      </c>
      <c r="D347" s="309" t="s">
        <v>19</v>
      </c>
      <c r="E347" s="310" t="s">
        <v>19</v>
      </c>
      <c r="F347" s="311">
        <v>43.799999999999997</v>
      </c>
      <c r="G347" s="41"/>
      <c r="H347" s="47"/>
    </row>
    <row r="348" s="2" customFormat="1" ht="16.8" customHeight="1">
      <c r="A348" s="41"/>
      <c r="B348" s="47"/>
      <c r="C348" s="312" t="s">
        <v>19</v>
      </c>
      <c r="D348" s="312" t="s">
        <v>937</v>
      </c>
      <c r="E348" s="20" t="s">
        <v>19</v>
      </c>
      <c r="F348" s="313">
        <v>0</v>
      </c>
      <c r="G348" s="41"/>
      <c r="H348" s="47"/>
    </row>
    <row r="349" s="2" customFormat="1" ht="16.8" customHeight="1">
      <c r="A349" s="41"/>
      <c r="B349" s="47"/>
      <c r="C349" s="312" t="s">
        <v>19</v>
      </c>
      <c r="D349" s="312" t="s">
        <v>938</v>
      </c>
      <c r="E349" s="20" t="s">
        <v>19</v>
      </c>
      <c r="F349" s="313">
        <v>12</v>
      </c>
      <c r="G349" s="41"/>
      <c r="H349" s="47"/>
    </row>
    <row r="350" s="2" customFormat="1" ht="16.8" customHeight="1">
      <c r="A350" s="41"/>
      <c r="B350" s="47"/>
      <c r="C350" s="312" t="s">
        <v>19</v>
      </c>
      <c r="D350" s="312" t="s">
        <v>939</v>
      </c>
      <c r="E350" s="20" t="s">
        <v>19</v>
      </c>
      <c r="F350" s="313">
        <v>15</v>
      </c>
      <c r="G350" s="41"/>
      <c r="H350" s="47"/>
    </row>
    <row r="351" s="2" customFormat="1" ht="16.8" customHeight="1">
      <c r="A351" s="41"/>
      <c r="B351" s="47"/>
      <c r="C351" s="312" t="s">
        <v>19</v>
      </c>
      <c r="D351" s="312" t="s">
        <v>589</v>
      </c>
      <c r="E351" s="20" t="s">
        <v>19</v>
      </c>
      <c r="F351" s="313">
        <v>16.800000000000001</v>
      </c>
      <c r="G351" s="41"/>
      <c r="H351" s="47"/>
    </row>
    <row r="352" s="2" customFormat="1" ht="16.8" customHeight="1">
      <c r="A352" s="41"/>
      <c r="B352" s="47"/>
      <c r="C352" s="312" t="s">
        <v>587</v>
      </c>
      <c r="D352" s="312" t="s">
        <v>197</v>
      </c>
      <c r="E352" s="20" t="s">
        <v>19</v>
      </c>
      <c r="F352" s="313">
        <v>43.799999999999997</v>
      </c>
      <c r="G352" s="41"/>
      <c r="H352" s="47"/>
    </row>
    <row r="353" s="2" customFormat="1" ht="16.8" customHeight="1">
      <c r="A353" s="41"/>
      <c r="B353" s="47"/>
      <c r="C353" s="314" t="s">
        <v>871</v>
      </c>
      <c r="D353" s="41"/>
      <c r="E353" s="41"/>
      <c r="F353" s="41"/>
      <c r="G353" s="41"/>
      <c r="H353" s="47"/>
    </row>
    <row r="354" s="2" customFormat="1">
      <c r="A354" s="41"/>
      <c r="B354" s="47"/>
      <c r="C354" s="312" t="s">
        <v>518</v>
      </c>
      <c r="D354" s="312" t="s">
        <v>922</v>
      </c>
      <c r="E354" s="20" t="s">
        <v>214</v>
      </c>
      <c r="F354" s="313">
        <v>49.399999999999999</v>
      </c>
      <c r="G354" s="41"/>
      <c r="H354" s="47"/>
    </row>
    <row r="355" s="2" customFormat="1" ht="16.8" customHeight="1">
      <c r="A355" s="41"/>
      <c r="B355" s="47"/>
      <c r="C355" s="308" t="s">
        <v>926</v>
      </c>
      <c r="D355" s="309" t="s">
        <v>488</v>
      </c>
      <c r="E355" s="310" t="s">
        <v>214</v>
      </c>
      <c r="F355" s="311">
        <v>9</v>
      </c>
      <c r="G355" s="41"/>
      <c r="H355" s="47"/>
    </row>
    <row r="356" s="2" customFormat="1" ht="16.8" customHeight="1">
      <c r="A356" s="41"/>
      <c r="B356" s="47"/>
      <c r="C356" s="308" t="s">
        <v>589</v>
      </c>
      <c r="D356" s="309" t="s">
        <v>488</v>
      </c>
      <c r="E356" s="310" t="s">
        <v>214</v>
      </c>
      <c r="F356" s="311">
        <v>4.2000000000000002</v>
      </c>
      <c r="G356" s="41"/>
      <c r="H356" s="47"/>
    </row>
    <row r="357" s="2" customFormat="1" ht="16.8" customHeight="1">
      <c r="A357" s="41"/>
      <c r="B357" s="47"/>
      <c r="C357" s="312" t="s">
        <v>19</v>
      </c>
      <c r="D357" s="312" t="s">
        <v>622</v>
      </c>
      <c r="E357" s="20" t="s">
        <v>19</v>
      </c>
      <c r="F357" s="313">
        <v>0</v>
      </c>
      <c r="G357" s="41"/>
      <c r="H357" s="47"/>
    </row>
    <row r="358" s="2" customFormat="1" ht="16.8" customHeight="1">
      <c r="A358" s="41"/>
      <c r="B358" s="47"/>
      <c r="C358" s="312" t="s">
        <v>19</v>
      </c>
      <c r="D358" s="312" t="s">
        <v>623</v>
      </c>
      <c r="E358" s="20" t="s">
        <v>19</v>
      </c>
      <c r="F358" s="313">
        <v>4.2000000000000002</v>
      </c>
      <c r="G358" s="41"/>
      <c r="H358" s="47"/>
    </row>
    <row r="359" s="2" customFormat="1" ht="16.8" customHeight="1">
      <c r="A359" s="41"/>
      <c r="B359" s="47"/>
      <c r="C359" s="312" t="s">
        <v>589</v>
      </c>
      <c r="D359" s="312" t="s">
        <v>197</v>
      </c>
      <c r="E359" s="20" t="s">
        <v>19</v>
      </c>
      <c r="F359" s="313">
        <v>4.2000000000000002</v>
      </c>
      <c r="G359" s="41"/>
      <c r="H359" s="47"/>
    </row>
    <row r="360" s="2" customFormat="1" ht="16.8" customHeight="1">
      <c r="A360" s="41"/>
      <c r="B360" s="47"/>
      <c r="C360" s="308" t="s">
        <v>928</v>
      </c>
      <c r="D360" s="309" t="s">
        <v>19</v>
      </c>
      <c r="E360" s="310" t="s">
        <v>19</v>
      </c>
      <c r="F360" s="311">
        <v>19.280000000000001</v>
      </c>
      <c r="G360" s="41"/>
      <c r="H360" s="47"/>
    </row>
    <row r="361" s="2" customFormat="1" ht="16.8" customHeight="1">
      <c r="A361" s="41"/>
      <c r="B361" s="47"/>
      <c r="C361" s="308" t="s">
        <v>494</v>
      </c>
      <c r="D361" s="309" t="s">
        <v>19</v>
      </c>
      <c r="E361" s="310" t="s">
        <v>19</v>
      </c>
      <c r="F361" s="311">
        <v>19.399999999999999</v>
      </c>
      <c r="G361" s="41"/>
      <c r="H361" s="47"/>
    </row>
    <row r="362" s="2" customFormat="1" ht="16.8" customHeight="1">
      <c r="A362" s="41"/>
      <c r="B362" s="47"/>
      <c r="C362" s="312" t="s">
        <v>19</v>
      </c>
      <c r="D362" s="312" t="s">
        <v>509</v>
      </c>
      <c r="E362" s="20" t="s">
        <v>19</v>
      </c>
      <c r="F362" s="313">
        <v>0</v>
      </c>
      <c r="G362" s="41"/>
      <c r="H362" s="47"/>
    </row>
    <row r="363" s="2" customFormat="1" ht="16.8" customHeight="1">
      <c r="A363" s="41"/>
      <c r="B363" s="47"/>
      <c r="C363" s="312" t="s">
        <v>19</v>
      </c>
      <c r="D363" s="312" t="s">
        <v>935</v>
      </c>
      <c r="E363" s="20" t="s">
        <v>19</v>
      </c>
      <c r="F363" s="313">
        <v>8.9000000000000004</v>
      </c>
      <c r="G363" s="41"/>
      <c r="H363" s="47"/>
    </row>
    <row r="364" s="2" customFormat="1" ht="16.8" customHeight="1">
      <c r="A364" s="41"/>
      <c r="B364" s="47"/>
      <c r="C364" s="312" t="s">
        <v>19</v>
      </c>
      <c r="D364" s="312" t="s">
        <v>538</v>
      </c>
      <c r="E364" s="20" t="s">
        <v>19</v>
      </c>
      <c r="F364" s="313">
        <v>0</v>
      </c>
      <c r="G364" s="41"/>
      <c r="H364" s="47"/>
    </row>
    <row r="365" s="2" customFormat="1" ht="16.8" customHeight="1">
      <c r="A365" s="41"/>
      <c r="B365" s="47"/>
      <c r="C365" s="312" t="s">
        <v>19</v>
      </c>
      <c r="D365" s="312" t="s">
        <v>539</v>
      </c>
      <c r="E365" s="20" t="s">
        <v>19</v>
      </c>
      <c r="F365" s="313">
        <v>10.5</v>
      </c>
      <c r="G365" s="41"/>
      <c r="H365" s="47"/>
    </row>
    <row r="366" s="2" customFormat="1" ht="16.8" customHeight="1">
      <c r="A366" s="41"/>
      <c r="B366" s="47"/>
      <c r="C366" s="312" t="s">
        <v>494</v>
      </c>
      <c r="D366" s="312" t="s">
        <v>197</v>
      </c>
      <c r="E366" s="20" t="s">
        <v>19</v>
      </c>
      <c r="F366" s="313">
        <v>19.399999999999999</v>
      </c>
      <c r="G366" s="41"/>
      <c r="H366" s="47"/>
    </row>
    <row r="367" s="2" customFormat="1" ht="16.8" customHeight="1">
      <c r="A367" s="41"/>
      <c r="B367" s="47"/>
      <c r="C367" s="308" t="s">
        <v>590</v>
      </c>
      <c r="D367" s="309" t="s">
        <v>19</v>
      </c>
      <c r="E367" s="310" t="s">
        <v>19</v>
      </c>
      <c r="F367" s="311">
        <v>10</v>
      </c>
      <c r="G367" s="41"/>
      <c r="H367" s="47"/>
    </row>
    <row r="368" s="2" customFormat="1" ht="16.8" customHeight="1">
      <c r="A368" s="41"/>
      <c r="B368" s="47"/>
      <c r="C368" s="312" t="s">
        <v>19</v>
      </c>
      <c r="D368" s="312" t="s">
        <v>667</v>
      </c>
      <c r="E368" s="20" t="s">
        <v>19</v>
      </c>
      <c r="F368" s="313">
        <v>0</v>
      </c>
      <c r="G368" s="41"/>
      <c r="H368" s="47"/>
    </row>
    <row r="369" s="2" customFormat="1" ht="16.8" customHeight="1">
      <c r="A369" s="41"/>
      <c r="B369" s="47"/>
      <c r="C369" s="312" t="s">
        <v>19</v>
      </c>
      <c r="D369" s="312" t="s">
        <v>674</v>
      </c>
      <c r="E369" s="20" t="s">
        <v>19</v>
      </c>
      <c r="F369" s="313">
        <v>10</v>
      </c>
      <c r="G369" s="41"/>
      <c r="H369" s="47"/>
    </row>
    <row r="370" s="2" customFormat="1" ht="16.8" customHeight="1">
      <c r="A370" s="41"/>
      <c r="B370" s="47"/>
      <c r="C370" s="312" t="s">
        <v>590</v>
      </c>
      <c r="D370" s="312" t="s">
        <v>197</v>
      </c>
      <c r="E370" s="20" t="s">
        <v>19</v>
      </c>
      <c r="F370" s="313">
        <v>10</v>
      </c>
      <c r="G370" s="41"/>
      <c r="H370" s="47"/>
    </row>
    <row r="371" s="2" customFormat="1" ht="16.8" customHeight="1">
      <c r="A371" s="41"/>
      <c r="B371" s="47"/>
      <c r="C371" s="314" t="s">
        <v>871</v>
      </c>
      <c r="D371" s="41"/>
      <c r="E371" s="41"/>
      <c r="F371" s="41"/>
      <c r="G371" s="41"/>
      <c r="H371" s="47"/>
    </row>
    <row r="372" s="2" customFormat="1" ht="16.8" customHeight="1">
      <c r="A372" s="41"/>
      <c r="B372" s="47"/>
      <c r="C372" s="312" t="s">
        <v>533</v>
      </c>
      <c r="D372" s="312" t="s">
        <v>930</v>
      </c>
      <c r="E372" s="20" t="s">
        <v>214</v>
      </c>
      <c r="F372" s="313">
        <v>10</v>
      </c>
      <c r="G372" s="41"/>
      <c r="H372" s="47"/>
    </row>
    <row r="373" s="2" customFormat="1">
      <c r="A373" s="41"/>
      <c r="B373" s="47"/>
      <c r="C373" s="312" t="s">
        <v>518</v>
      </c>
      <c r="D373" s="312" t="s">
        <v>922</v>
      </c>
      <c r="E373" s="20" t="s">
        <v>214</v>
      </c>
      <c r="F373" s="313">
        <v>49.399999999999999</v>
      </c>
      <c r="G373" s="41"/>
      <c r="H373" s="47"/>
    </row>
    <row r="374" s="2" customFormat="1">
      <c r="A374" s="41"/>
      <c r="B374" s="47"/>
      <c r="C374" s="312" t="s">
        <v>523</v>
      </c>
      <c r="D374" s="312" t="s">
        <v>923</v>
      </c>
      <c r="E374" s="20" t="s">
        <v>214</v>
      </c>
      <c r="F374" s="313">
        <v>1.3999999999999999</v>
      </c>
      <c r="G374" s="41"/>
      <c r="H374" s="47"/>
    </row>
    <row r="375" s="2" customFormat="1" ht="16.8" customHeight="1">
      <c r="A375" s="41"/>
      <c r="B375" s="47"/>
      <c r="C375" s="312" t="s">
        <v>528</v>
      </c>
      <c r="D375" s="312" t="s">
        <v>924</v>
      </c>
      <c r="E375" s="20" t="s">
        <v>214</v>
      </c>
      <c r="F375" s="313">
        <v>7</v>
      </c>
      <c r="G375" s="41"/>
      <c r="H375" s="47"/>
    </row>
    <row r="376" s="2" customFormat="1">
      <c r="A376" s="41"/>
      <c r="B376" s="47"/>
      <c r="C376" s="307" t="s">
        <v>940</v>
      </c>
      <c r="D376" s="307" t="s">
        <v>108</v>
      </c>
      <c r="E376" s="41"/>
      <c r="F376" s="41"/>
      <c r="G376" s="41"/>
      <c r="H376" s="47"/>
    </row>
    <row r="377" s="2" customFormat="1" ht="16.8" customHeight="1">
      <c r="A377" s="41"/>
      <c r="B377" s="47"/>
      <c r="C377" s="308" t="s">
        <v>688</v>
      </c>
      <c r="D377" s="309" t="s">
        <v>19</v>
      </c>
      <c r="E377" s="310" t="s">
        <v>19</v>
      </c>
      <c r="F377" s="311">
        <v>297</v>
      </c>
      <c r="G377" s="41"/>
      <c r="H377" s="47"/>
    </row>
    <row r="378" s="2" customFormat="1" ht="16.8" customHeight="1">
      <c r="A378" s="41"/>
      <c r="B378" s="47"/>
      <c r="C378" s="312" t="s">
        <v>19</v>
      </c>
      <c r="D378" s="312" t="s">
        <v>684</v>
      </c>
      <c r="E378" s="20" t="s">
        <v>19</v>
      </c>
      <c r="F378" s="313">
        <v>297</v>
      </c>
      <c r="G378" s="41"/>
      <c r="H378" s="47"/>
    </row>
    <row r="379" s="2" customFormat="1" ht="16.8" customHeight="1">
      <c r="A379" s="41"/>
      <c r="B379" s="47"/>
      <c r="C379" s="312" t="s">
        <v>688</v>
      </c>
      <c r="D379" s="312" t="s">
        <v>197</v>
      </c>
      <c r="E379" s="20" t="s">
        <v>19</v>
      </c>
      <c r="F379" s="313">
        <v>297</v>
      </c>
      <c r="G379" s="41"/>
      <c r="H379" s="47"/>
    </row>
    <row r="380" s="2" customFormat="1" ht="16.8" customHeight="1">
      <c r="A380" s="41"/>
      <c r="B380" s="47"/>
      <c r="C380" s="308" t="s">
        <v>684</v>
      </c>
      <c r="D380" s="309" t="s">
        <v>19</v>
      </c>
      <c r="E380" s="310" t="s">
        <v>136</v>
      </c>
      <c r="F380" s="311">
        <v>297</v>
      </c>
      <c r="G380" s="41"/>
      <c r="H380" s="47"/>
    </row>
    <row r="381" s="2" customFormat="1" ht="16.8" customHeight="1">
      <c r="A381" s="41"/>
      <c r="B381" s="47"/>
      <c r="C381" s="312" t="s">
        <v>19</v>
      </c>
      <c r="D381" s="312" t="s">
        <v>690</v>
      </c>
      <c r="E381" s="20" t="s">
        <v>19</v>
      </c>
      <c r="F381" s="313">
        <v>0</v>
      </c>
      <c r="G381" s="41"/>
      <c r="H381" s="47"/>
    </row>
    <row r="382" s="2" customFormat="1" ht="16.8" customHeight="1">
      <c r="A382" s="41"/>
      <c r="B382" s="47"/>
      <c r="C382" s="312" t="s">
        <v>19</v>
      </c>
      <c r="D382" s="312" t="s">
        <v>691</v>
      </c>
      <c r="E382" s="20" t="s">
        <v>19</v>
      </c>
      <c r="F382" s="313">
        <v>33</v>
      </c>
      <c r="G382" s="41"/>
      <c r="H382" s="47"/>
    </row>
    <row r="383" s="2" customFormat="1" ht="16.8" customHeight="1">
      <c r="A383" s="41"/>
      <c r="B383" s="47"/>
      <c r="C383" s="312" t="s">
        <v>19</v>
      </c>
      <c r="D383" s="312" t="s">
        <v>692</v>
      </c>
      <c r="E383" s="20" t="s">
        <v>19</v>
      </c>
      <c r="F383" s="313">
        <v>33</v>
      </c>
      <c r="G383" s="41"/>
      <c r="H383" s="47"/>
    </row>
    <row r="384" s="2" customFormat="1" ht="16.8" customHeight="1">
      <c r="A384" s="41"/>
      <c r="B384" s="47"/>
      <c r="C384" s="312" t="s">
        <v>19</v>
      </c>
      <c r="D384" s="312" t="s">
        <v>693</v>
      </c>
      <c r="E384" s="20" t="s">
        <v>19</v>
      </c>
      <c r="F384" s="313">
        <v>33</v>
      </c>
      <c r="G384" s="41"/>
      <c r="H384" s="47"/>
    </row>
    <row r="385" s="2" customFormat="1" ht="16.8" customHeight="1">
      <c r="A385" s="41"/>
      <c r="B385" s="47"/>
      <c r="C385" s="312" t="s">
        <v>19</v>
      </c>
      <c r="D385" s="312" t="s">
        <v>694</v>
      </c>
      <c r="E385" s="20" t="s">
        <v>19</v>
      </c>
      <c r="F385" s="313">
        <v>33</v>
      </c>
      <c r="G385" s="41"/>
      <c r="H385" s="47"/>
    </row>
    <row r="386" s="2" customFormat="1" ht="16.8" customHeight="1">
      <c r="A386" s="41"/>
      <c r="B386" s="47"/>
      <c r="C386" s="312" t="s">
        <v>19</v>
      </c>
      <c r="D386" s="312" t="s">
        <v>695</v>
      </c>
      <c r="E386" s="20" t="s">
        <v>19</v>
      </c>
      <c r="F386" s="313">
        <v>33</v>
      </c>
      <c r="G386" s="41"/>
      <c r="H386" s="47"/>
    </row>
    <row r="387" s="2" customFormat="1" ht="16.8" customHeight="1">
      <c r="A387" s="41"/>
      <c r="B387" s="47"/>
      <c r="C387" s="312" t="s">
        <v>19</v>
      </c>
      <c r="D387" s="312" t="s">
        <v>696</v>
      </c>
      <c r="E387" s="20" t="s">
        <v>19</v>
      </c>
      <c r="F387" s="313">
        <v>33</v>
      </c>
      <c r="G387" s="41"/>
      <c r="H387" s="47"/>
    </row>
    <row r="388" s="2" customFormat="1" ht="16.8" customHeight="1">
      <c r="A388" s="41"/>
      <c r="B388" s="47"/>
      <c r="C388" s="312" t="s">
        <v>19</v>
      </c>
      <c r="D388" s="312" t="s">
        <v>697</v>
      </c>
      <c r="E388" s="20" t="s">
        <v>19</v>
      </c>
      <c r="F388" s="313">
        <v>33</v>
      </c>
      <c r="G388" s="41"/>
      <c r="H388" s="47"/>
    </row>
    <row r="389" s="2" customFormat="1" ht="16.8" customHeight="1">
      <c r="A389" s="41"/>
      <c r="B389" s="47"/>
      <c r="C389" s="312" t="s">
        <v>19</v>
      </c>
      <c r="D389" s="312" t="s">
        <v>698</v>
      </c>
      <c r="E389" s="20" t="s">
        <v>19</v>
      </c>
      <c r="F389" s="313">
        <v>33</v>
      </c>
      <c r="G389" s="41"/>
      <c r="H389" s="47"/>
    </row>
    <row r="390" s="2" customFormat="1" ht="16.8" customHeight="1">
      <c r="A390" s="41"/>
      <c r="B390" s="47"/>
      <c r="C390" s="312" t="s">
        <v>19</v>
      </c>
      <c r="D390" s="312" t="s">
        <v>699</v>
      </c>
      <c r="E390" s="20" t="s">
        <v>19</v>
      </c>
      <c r="F390" s="313">
        <v>33</v>
      </c>
      <c r="G390" s="41"/>
      <c r="H390" s="47"/>
    </row>
    <row r="391" s="2" customFormat="1" ht="16.8" customHeight="1">
      <c r="A391" s="41"/>
      <c r="B391" s="47"/>
      <c r="C391" s="312" t="s">
        <v>684</v>
      </c>
      <c r="D391" s="312" t="s">
        <v>197</v>
      </c>
      <c r="E391" s="20" t="s">
        <v>19</v>
      </c>
      <c r="F391" s="313">
        <v>297</v>
      </c>
      <c r="G391" s="41"/>
      <c r="H391" s="47"/>
    </row>
    <row r="392" s="2" customFormat="1" ht="16.8" customHeight="1">
      <c r="A392" s="41"/>
      <c r="B392" s="47"/>
      <c r="C392" s="314" t="s">
        <v>871</v>
      </c>
      <c r="D392" s="41"/>
      <c r="E392" s="41"/>
      <c r="F392" s="41"/>
      <c r="G392" s="41"/>
      <c r="H392" s="47"/>
    </row>
    <row r="393" s="2" customFormat="1" ht="16.8" customHeight="1">
      <c r="A393" s="41"/>
      <c r="B393" s="47"/>
      <c r="C393" s="312" t="s">
        <v>326</v>
      </c>
      <c r="D393" s="312" t="s">
        <v>941</v>
      </c>
      <c r="E393" s="20" t="s">
        <v>136</v>
      </c>
      <c r="F393" s="313">
        <v>297</v>
      </c>
      <c r="G393" s="41"/>
      <c r="H393" s="47"/>
    </row>
    <row r="394" s="2" customFormat="1" ht="16.8" customHeight="1">
      <c r="A394" s="41"/>
      <c r="B394" s="47"/>
      <c r="C394" s="312" t="s">
        <v>261</v>
      </c>
      <c r="D394" s="312" t="s">
        <v>872</v>
      </c>
      <c r="E394" s="20" t="s">
        <v>136</v>
      </c>
      <c r="F394" s="313">
        <v>297</v>
      </c>
      <c r="G394" s="41"/>
      <c r="H394" s="47"/>
    </row>
    <row r="395" s="2" customFormat="1" ht="16.8" customHeight="1">
      <c r="A395" s="41"/>
      <c r="B395" s="47"/>
      <c r="C395" s="308" t="s">
        <v>840</v>
      </c>
      <c r="D395" s="309" t="s">
        <v>19</v>
      </c>
      <c r="E395" s="310" t="s">
        <v>19</v>
      </c>
      <c r="F395" s="311">
        <v>270</v>
      </c>
      <c r="G395" s="41"/>
      <c r="H395" s="47"/>
    </row>
    <row r="396" s="2" customFormat="1" ht="16.8" customHeight="1">
      <c r="A396" s="41"/>
      <c r="B396" s="47"/>
      <c r="C396" s="312" t="s">
        <v>19</v>
      </c>
      <c r="D396" s="312" t="s">
        <v>846</v>
      </c>
      <c r="E396" s="20" t="s">
        <v>19</v>
      </c>
      <c r="F396" s="313">
        <v>270</v>
      </c>
      <c r="G396" s="41"/>
      <c r="H396" s="47"/>
    </row>
    <row r="397" s="2" customFormat="1" ht="16.8" customHeight="1">
      <c r="A397" s="41"/>
      <c r="B397" s="47"/>
      <c r="C397" s="312" t="s">
        <v>840</v>
      </c>
      <c r="D397" s="312" t="s">
        <v>197</v>
      </c>
      <c r="E397" s="20" t="s">
        <v>19</v>
      </c>
      <c r="F397" s="313">
        <v>270</v>
      </c>
      <c r="G397" s="41"/>
      <c r="H397" s="47"/>
    </row>
    <row r="398" s="2" customFormat="1">
      <c r="A398" s="41"/>
      <c r="B398" s="47"/>
      <c r="C398" s="307" t="s">
        <v>942</v>
      </c>
      <c r="D398" s="307" t="s">
        <v>111</v>
      </c>
      <c r="E398" s="41"/>
      <c r="F398" s="41"/>
      <c r="G398" s="41"/>
      <c r="H398" s="47"/>
    </row>
    <row r="399" s="2" customFormat="1" ht="16.8" customHeight="1">
      <c r="A399" s="41"/>
      <c r="B399" s="47"/>
      <c r="C399" s="308" t="s">
        <v>688</v>
      </c>
      <c r="D399" s="309" t="s">
        <v>19</v>
      </c>
      <c r="E399" s="310" t="s">
        <v>19</v>
      </c>
      <c r="F399" s="311">
        <v>473</v>
      </c>
      <c r="G399" s="41"/>
      <c r="H399" s="47"/>
    </row>
    <row r="400" s="2" customFormat="1" ht="16.8" customHeight="1">
      <c r="A400" s="41"/>
      <c r="B400" s="47"/>
      <c r="C400" s="312" t="s">
        <v>19</v>
      </c>
      <c r="D400" s="312" t="s">
        <v>702</v>
      </c>
      <c r="E400" s="20" t="s">
        <v>19</v>
      </c>
      <c r="F400" s="313">
        <v>473</v>
      </c>
      <c r="G400" s="41"/>
      <c r="H400" s="47"/>
    </row>
    <row r="401" s="2" customFormat="1" ht="16.8" customHeight="1">
      <c r="A401" s="41"/>
      <c r="B401" s="47"/>
      <c r="C401" s="312" t="s">
        <v>688</v>
      </c>
      <c r="D401" s="312" t="s">
        <v>197</v>
      </c>
      <c r="E401" s="20" t="s">
        <v>19</v>
      </c>
      <c r="F401" s="313">
        <v>473</v>
      </c>
      <c r="G401" s="41"/>
      <c r="H401" s="47"/>
    </row>
    <row r="402" s="2" customFormat="1" ht="16.8" customHeight="1">
      <c r="A402" s="41"/>
      <c r="B402" s="47"/>
      <c r="C402" s="308" t="s">
        <v>684</v>
      </c>
      <c r="D402" s="309" t="s">
        <v>19</v>
      </c>
      <c r="E402" s="310" t="s">
        <v>136</v>
      </c>
      <c r="F402" s="311">
        <v>297</v>
      </c>
      <c r="G402" s="41"/>
      <c r="H402" s="47"/>
    </row>
    <row r="403" s="2" customFormat="1" ht="16.8" customHeight="1">
      <c r="A403" s="41"/>
      <c r="B403" s="47"/>
      <c r="C403" s="308" t="s">
        <v>840</v>
      </c>
      <c r="D403" s="309" t="s">
        <v>19</v>
      </c>
      <c r="E403" s="310" t="s">
        <v>19</v>
      </c>
      <c r="F403" s="311">
        <v>495</v>
      </c>
      <c r="G403" s="41"/>
      <c r="H403" s="47"/>
    </row>
    <row r="404" s="2" customFormat="1" ht="16.8" customHeight="1">
      <c r="A404" s="41"/>
      <c r="B404" s="47"/>
      <c r="C404" s="308" t="s">
        <v>702</v>
      </c>
      <c r="D404" s="309" t="s">
        <v>19</v>
      </c>
      <c r="E404" s="310" t="s">
        <v>19</v>
      </c>
      <c r="F404" s="311">
        <v>473</v>
      </c>
      <c r="G404" s="41"/>
      <c r="H404" s="47"/>
    </row>
    <row r="405" s="2" customFormat="1" ht="16.8" customHeight="1">
      <c r="A405" s="41"/>
      <c r="B405" s="47"/>
      <c r="C405" s="312" t="s">
        <v>19</v>
      </c>
      <c r="D405" s="312" t="s">
        <v>707</v>
      </c>
      <c r="E405" s="20" t="s">
        <v>19</v>
      </c>
      <c r="F405" s="313">
        <v>150</v>
      </c>
      <c r="G405" s="41"/>
      <c r="H405" s="47"/>
    </row>
    <row r="406" s="2" customFormat="1" ht="16.8" customHeight="1">
      <c r="A406" s="41"/>
      <c r="B406" s="47"/>
      <c r="C406" s="312" t="s">
        <v>19</v>
      </c>
      <c r="D406" s="312" t="s">
        <v>708</v>
      </c>
      <c r="E406" s="20" t="s">
        <v>19</v>
      </c>
      <c r="F406" s="313">
        <v>115</v>
      </c>
      <c r="G406" s="41"/>
      <c r="H406" s="47"/>
    </row>
    <row r="407" s="2" customFormat="1" ht="16.8" customHeight="1">
      <c r="A407" s="41"/>
      <c r="B407" s="47"/>
      <c r="C407" s="312" t="s">
        <v>19</v>
      </c>
      <c r="D407" s="312" t="s">
        <v>709</v>
      </c>
      <c r="E407" s="20" t="s">
        <v>19</v>
      </c>
      <c r="F407" s="313">
        <v>208</v>
      </c>
      <c r="G407" s="41"/>
      <c r="H407" s="47"/>
    </row>
    <row r="408" s="2" customFormat="1" ht="16.8" customHeight="1">
      <c r="A408" s="41"/>
      <c r="B408" s="47"/>
      <c r="C408" s="312" t="s">
        <v>702</v>
      </c>
      <c r="D408" s="312" t="s">
        <v>197</v>
      </c>
      <c r="E408" s="20" t="s">
        <v>19</v>
      </c>
      <c r="F408" s="313">
        <v>473</v>
      </c>
      <c r="G408" s="41"/>
      <c r="H408" s="47"/>
    </row>
    <row r="409" s="2" customFormat="1" ht="16.8" customHeight="1">
      <c r="A409" s="41"/>
      <c r="B409" s="47"/>
      <c r="C409" s="314" t="s">
        <v>871</v>
      </c>
      <c r="D409" s="41"/>
      <c r="E409" s="41"/>
      <c r="F409" s="41"/>
      <c r="G409" s="41"/>
      <c r="H409" s="47"/>
    </row>
    <row r="410" s="2" customFormat="1" ht="16.8" customHeight="1">
      <c r="A410" s="41"/>
      <c r="B410" s="47"/>
      <c r="C410" s="312" t="s">
        <v>317</v>
      </c>
      <c r="D410" s="312" t="s">
        <v>873</v>
      </c>
      <c r="E410" s="20" t="s">
        <v>136</v>
      </c>
      <c r="F410" s="313">
        <v>473</v>
      </c>
      <c r="G410" s="41"/>
      <c r="H410" s="47"/>
    </row>
    <row r="411" s="2" customFormat="1" ht="16.8" customHeight="1">
      <c r="A411" s="41"/>
      <c r="B411" s="47"/>
      <c r="C411" s="312" t="s">
        <v>261</v>
      </c>
      <c r="D411" s="312" t="s">
        <v>872</v>
      </c>
      <c r="E411" s="20" t="s">
        <v>136</v>
      </c>
      <c r="F411" s="313">
        <v>473</v>
      </c>
      <c r="G411" s="41"/>
      <c r="H411" s="47"/>
    </row>
    <row r="412" s="2" customFormat="1">
      <c r="A412" s="41"/>
      <c r="B412" s="47"/>
      <c r="C412" s="307" t="s">
        <v>943</v>
      </c>
      <c r="D412" s="307" t="s">
        <v>114</v>
      </c>
      <c r="E412" s="41"/>
      <c r="F412" s="41"/>
      <c r="G412" s="41"/>
      <c r="H412" s="47"/>
    </row>
    <row r="413" s="2" customFormat="1" ht="16.8" customHeight="1">
      <c r="A413" s="41"/>
      <c r="B413" s="47"/>
      <c r="C413" s="308" t="s">
        <v>688</v>
      </c>
      <c r="D413" s="309" t="s">
        <v>19</v>
      </c>
      <c r="E413" s="310" t="s">
        <v>19</v>
      </c>
      <c r="F413" s="311">
        <v>1275</v>
      </c>
      <c r="G413" s="41"/>
      <c r="H413" s="47"/>
    </row>
    <row r="414" s="2" customFormat="1" ht="16.8" customHeight="1">
      <c r="A414" s="41"/>
      <c r="B414" s="47"/>
      <c r="C414" s="312" t="s">
        <v>19</v>
      </c>
      <c r="D414" s="312" t="s">
        <v>712</v>
      </c>
      <c r="E414" s="20" t="s">
        <v>19</v>
      </c>
      <c r="F414" s="313">
        <v>1275</v>
      </c>
      <c r="G414" s="41"/>
      <c r="H414" s="47"/>
    </row>
    <row r="415" s="2" customFormat="1" ht="16.8" customHeight="1">
      <c r="A415" s="41"/>
      <c r="B415" s="47"/>
      <c r="C415" s="312" t="s">
        <v>688</v>
      </c>
      <c r="D415" s="312" t="s">
        <v>197</v>
      </c>
      <c r="E415" s="20" t="s">
        <v>19</v>
      </c>
      <c r="F415" s="313">
        <v>1275</v>
      </c>
      <c r="G415" s="41"/>
      <c r="H415" s="47"/>
    </row>
    <row r="416" s="2" customFormat="1" ht="16.8" customHeight="1">
      <c r="A416" s="41"/>
      <c r="B416" s="47"/>
      <c r="C416" s="308" t="s">
        <v>712</v>
      </c>
      <c r="D416" s="309" t="s">
        <v>19</v>
      </c>
      <c r="E416" s="310" t="s">
        <v>19</v>
      </c>
      <c r="F416" s="311">
        <v>1275</v>
      </c>
      <c r="G416" s="41"/>
      <c r="H416" s="47"/>
    </row>
    <row r="417" s="2" customFormat="1" ht="16.8" customHeight="1">
      <c r="A417" s="41"/>
      <c r="B417" s="47"/>
      <c r="C417" s="312" t="s">
        <v>19</v>
      </c>
      <c r="D417" s="312" t="s">
        <v>717</v>
      </c>
      <c r="E417" s="20" t="s">
        <v>19</v>
      </c>
      <c r="F417" s="313">
        <v>175</v>
      </c>
      <c r="G417" s="41"/>
      <c r="H417" s="47"/>
    </row>
    <row r="418" s="2" customFormat="1" ht="16.8" customHeight="1">
      <c r="A418" s="41"/>
      <c r="B418" s="47"/>
      <c r="C418" s="312" t="s">
        <v>19</v>
      </c>
      <c r="D418" s="312" t="s">
        <v>718</v>
      </c>
      <c r="E418" s="20" t="s">
        <v>19</v>
      </c>
      <c r="F418" s="313">
        <v>250</v>
      </c>
      <c r="G418" s="41"/>
      <c r="H418" s="47"/>
    </row>
    <row r="419" s="2" customFormat="1" ht="16.8" customHeight="1">
      <c r="A419" s="41"/>
      <c r="B419" s="47"/>
      <c r="C419" s="312" t="s">
        <v>19</v>
      </c>
      <c r="D419" s="312" t="s">
        <v>719</v>
      </c>
      <c r="E419" s="20" t="s">
        <v>19</v>
      </c>
      <c r="F419" s="313">
        <v>225</v>
      </c>
      <c r="G419" s="41"/>
      <c r="H419" s="47"/>
    </row>
    <row r="420" s="2" customFormat="1" ht="16.8" customHeight="1">
      <c r="A420" s="41"/>
      <c r="B420" s="47"/>
      <c r="C420" s="312" t="s">
        <v>19</v>
      </c>
      <c r="D420" s="312" t="s">
        <v>720</v>
      </c>
      <c r="E420" s="20" t="s">
        <v>19</v>
      </c>
      <c r="F420" s="313">
        <v>200</v>
      </c>
      <c r="G420" s="41"/>
      <c r="H420" s="47"/>
    </row>
    <row r="421" s="2" customFormat="1" ht="16.8" customHeight="1">
      <c r="A421" s="41"/>
      <c r="B421" s="47"/>
      <c r="C421" s="312" t="s">
        <v>19</v>
      </c>
      <c r="D421" s="312" t="s">
        <v>721</v>
      </c>
      <c r="E421" s="20" t="s">
        <v>19</v>
      </c>
      <c r="F421" s="313">
        <v>250</v>
      </c>
      <c r="G421" s="41"/>
      <c r="H421" s="47"/>
    </row>
    <row r="422" s="2" customFormat="1" ht="16.8" customHeight="1">
      <c r="A422" s="41"/>
      <c r="B422" s="47"/>
      <c r="C422" s="312" t="s">
        <v>19</v>
      </c>
      <c r="D422" s="312" t="s">
        <v>722</v>
      </c>
      <c r="E422" s="20" t="s">
        <v>19</v>
      </c>
      <c r="F422" s="313">
        <v>175</v>
      </c>
      <c r="G422" s="41"/>
      <c r="H422" s="47"/>
    </row>
    <row r="423" s="2" customFormat="1" ht="16.8" customHeight="1">
      <c r="A423" s="41"/>
      <c r="B423" s="47"/>
      <c r="C423" s="312" t="s">
        <v>712</v>
      </c>
      <c r="D423" s="312" t="s">
        <v>197</v>
      </c>
      <c r="E423" s="20" t="s">
        <v>19</v>
      </c>
      <c r="F423" s="313">
        <v>1275</v>
      </c>
      <c r="G423" s="41"/>
      <c r="H423" s="47"/>
    </row>
    <row r="424" s="2" customFormat="1" ht="16.8" customHeight="1">
      <c r="A424" s="41"/>
      <c r="B424" s="47"/>
      <c r="C424" s="314" t="s">
        <v>871</v>
      </c>
      <c r="D424" s="41"/>
      <c r="E424" s="41"/>
      <c r="F424" s="41"/>
      <c r="G424" s="41"/>
      <c r="H424" s="47"/>
    </row>
    <row r="425" s="2" customFormat="1" ht="16.8" customHeight="1">
      <c r="A425" s="41"/>
      <c r="B425" s="47"/>
      <c r="C425" s="312" t="s">
        <v>332</v>
      </c>
      <c r="D425" s="312" t="s">
        <v>944</v>
      </c>
      <c r="E425" s="20" t="s">
        <v>136</v>
      </c>
      <c r="F425" s="313">
        <v>1275</v>
      </c>
      <c r="G425" s="41"/>
      <c r="H425" s="47"/>
    </row>
    <row r="426" s="2" customFormat="1" ht="16.8" customHeight="1">
      <c r="A426" s="41"/>
      <c r="B426" s="47"/>
      <c r="C426" s="312" t="s">
        <v>261</v>
      </c>
      <c r="D426" s="312" t="s">
        <v>872</v>
      </c>
      <c r="E426" s="20" t="s">
        <v>136</v>
      </c>
      <c r="F426" s="313">
        <v>1275</v>
      </c>
      <c r="G426" s="41"/>
      <c r="H426" s="47"/>
    </row>
    <row r="427" s="2" customFormat="1">
      <c r="A427" s="41"/>
      <c r="B427" s="47"/>
      <c r="C427" s="307" t="s">
        <v>945</v>
      </c>
      <c r="D427" s="307" t="s">
        <v>117</v>
      </c>
      <c r="E427" s="41"/>
      <c r="F427" s="41"/>
      <c r="G427" s="41"/>
      <c r="H427" s="47"/>
    </row>
    <row r="428" s="2" customFormat="1" ht="16.8" customHeight="1">
      <c r="A428" s="41"/>
      <c r="B428" s="47"/>
      <c r="C428" s="308" t="s">
        <v>725</v>
      </c>
      <c r="D428" s="309" t="s">
        <v>19</v>
      </c>
      <c r="E428" s="310" t="s">
        <v>19</v>
      </c>
      <c r="F428" s="311">
        <v>135</v>
      </c>
      <c r="G428" s="41"/>
      <c r="H428" s="47"/>
    </row>
    <row r="429" s="2" customFormat="1" ht="16.8" customHeight="1">
      <c r="A429" s="41"/>
      <c r="B429" s="47"/>
      <c r="C429" s="312" t="s">
        <v>19</v>
      </c>
      <c r="D429" s="312" t="s">
        <v>731</v>
      </c>
      <c r="E429" s="20" t="s">
        <v>19</v>
      </c>
      <c r="F429" s="313">
        <v>135</v>
      </c>
      <c r="G429" s="41"/>
      <c r="H429" s="47"/>
    </row>
    <row r="430" s="2" customFormat="1" ht="16.8" customHeight="1">
      <c r="A430" s="41"/>
      <c r="B430" s="47"/>
      <c r="C430" s="312" t="s">
        <v>725</v>
      </c>
      <c r="D430" s="312" t="s">
        <v>197</v>
      </c>
      <c r="E430" s="20" t="s">
        <v>19</v>
      </c>
      <c r="F430" s="313">
        <v>135</v>
      </c>
      <c r="G430" s="41"/>
      <c r="H430" s="47"/>
    </row>
    <row r="431" s="2" customFormat="1" ht="16.8" customHeight="1">
      <c r="A431" s="41"/>
      <c r="B431" s="47"/>
      <c r="C431" s="314" t="s">
        <v>871</v>
      </c>
      <c r="D431" s="41"/>
      <c r="E431" s="41"/>
      <c r="F431" s="41"/>
      <c r="G431" s="41"/>
      <c r="H431" s="47"/>
    </row>
    <row r="432" s="2" customFormat="1" ht="16.8" customHeight="1">
      <c r="A432" s="41"/>
      <c r="B432" s="47"/>
      <c r="C432" s="312" t="s">
        <v>332</v>
      </c>
      <c r="D432" s="312" t="s">
        <v>944</v>
      </c>
      <c r="E432" s="20" t="s">
        <v>136</v>
      </c>
      <c r="F432" s="313">
        <v>135</v>
      </c>
      <c r="G432" s="41"/>
      <c r="H432" s="47"/>
    </row>
    <row r="433" s="2" customFormat="1" ht="16.8" customHeight="1">
      <c r="A433" s="41"/>
      <c r="B433" s="47"/>
      <c r="C433" s="312" t="s">
        <v>261</v>
      </c>
      <c r="D433" s="312" t="s">
        <v>872</v>
      </c>
      <c r="E433" s="20" t="s">
        <v>136</v>
      </c>
      <c r="F433" s="313">
        <v>135</v>
      </c>
      <c r="G433" s="41"/>
      <c r="H433" s="47"/>
    </row>
    <row r="434" s="2" customFormat="1" ht="16.8" customHeight="1">
      <c r="A434" s="41"/>
      <c r="B434" s="47"/>
      <c r="C434" s="308" t="s">
        <v>688</v>
      </c>
      <c r="D434" s="309" t="s">
        <v>19</v>
      </c>
      <c r="E434" s="310" t="s">
        <v>19</v>
      </c>
      <c r="F434" s="311">
        <v>473</v>
      </c>
      <c r="G434" s="41"/>
      <c r="H434" s="47"/>
    </row>
    <row r="435" s="2" customFormat="1" ht="16.8" customHeight="1">
      <c r="A435" s="41"/>
      <c r="B435" s="47"/>
      <c r="C435" s="312" t="s">
        <v>19</v>
      </c>
      <c r="D435" s="312" t="s">
        <v>702</v>
      </c>
      <c r="E435" s="20" t="s">
        <v>19</v>
      </c>
      <c r="F435" s="313">
        <v>473</v>
      </c>
      <c r="G435" s="41"/>
      <c r="H435" s="47"/>
    </row>
    <row r="436" s="2" customFormat="1" ht="16.8" customHeight="1">
      <c r="A436" s="41"/>
      <c r="B436" s="47"/>
      <c r="C436" s="312" t="s">
        <v>688</v>
      </c>
      <c r="D436" s="312" t="s">
        <v>197</v>
      </c>
      <c r="E436" s="20" t="s">
        <v>19</v>
      </c>
      <c r="F436" s="313">
        <v>473</v>
      </c>
      <c r="G436" s="41"/>
      <c r="H436" s="47"/>
    </row>
    <row r="437" s="2" customFormat="1" ht="16.8" customHeight="1">
      <c r="A437" s="41"/>
      <c r="B437" s="47"/>
      <c r="C437" s="308" t="s">
        <v>729</v>
      </c>
      <c r="D437" s="309" t="s">
        <v>19</v>
      </c>
      <c r="E437" s="310" t="s">
        <v>19</v>
      </c>
      <c r="F437" s="311">
        <v>135</v>
      </c>
      <c r="G437" s="41"/>
      <c r="H437" s="47"/>
    </row>
    <row r="438" s="2" customFormat="1" ht="16.8" customHeight="1">
      <c r="A438" s="41"/>
      <c r="B438" s="47"/>
      <c r="C438" s="312" t="s">
        <v>19</v>
      </c>
      <c r="D438" s="312" t="s">
        <v>725</v>
      </c>
      <c r="E438" s="20" t="s">
        <v>19</v>
      </c>
      <c r="F438" s="313">
        <v>135</v>
      </c>
      <c r="G438" s="41"/>
      <c r="H438" s="47"/>
    </row>
    <row r="439" s="2" customFormat="1" ht="16.8" customHeight="1">
      <c r="A439" s="41"/>
      <c r="B439" s="47"/>
      <c r="C439" s="312" t="s">
        <v>729</v>
      </c>
      <c r="D439" s="312" t="s">
        <v>197</v>
      </c>
      <c r="E439" s="20" t="s">
        <v>19</v>
      </c>
      <c r="F439" s="313">
        <v>135</v>
      </c>
      <c r="G439" s="41"/>
      <c r="H439" s="47"/>
    </row>
    <row r="440" s="2" customFormat="1" ht="16.8" customHeight="1">
      <c r="A440" s="41"/>
      <c r="B440" s="47"/>
      <c r="C440" s="308" t="s">
        <v>684</v>
      </c>
      <c r="D440" s="309" t="s">
        <v>19</v>
      </c>
      <c r="E440" s="310" t="s">
        <v>136</v>
      </c>
      <c r="F440" s="311">
        <v>297</v>
      </c>
      <c r="G440" s="41"/>
      <c r="H440" s="47"/>
    </row>
    <row r="441" s="2" customFormat="1" ht="16.8" customHeight="1">
      <c r="A441" s="41"/>
      <c r="B441" s="47"/>
      <c r="C441" s="308" t="s">
        <v>946</v>
      </c>
      <c r="D441" s="309" t="s">
        <v>19</v>
      </c>
      <c r="E441" s="310" t="s">
        <v>136</v>
      </c>
      <c r="F441" s="311">
        <v>99</v>
      </c>
      <c r="G441" s="41"/>
      <c r="H441" s="47"/>
    </row>
    <row r="442" s="2" customFormat="1" ht="16.8" customHeight="1">
      <c r="A442" s="41"/>
      <c r="B442" s="47"/>
      <c r="C442" s="312" t="s">
        <v>19</v>
      </c>
      <c r="D442" s="312" t="s">
        <v>690</v>
      </c>
      <c r="E442" s="20" t="s">
        <v>19</v>
      </c>
      <c r="F442" s="313">
        <v>0</v>
      </c>
      <c r="G442" s="41"/>
      <c r="H442" s="47"/>
    </row>
    <row r="443" s="2" customFormat="1" ht="16.8" customHeight="1">
      <c r="A443" s="41"/>
      <c r="B443" s="47"/>
      <c r="C443" s="312" t="s">
        <v>19</v>
      </c>
      <c r="D443" s="312" t="s">
        <v>695</v>
      </c>
      <c r="E443" s="20" t="s">
        <v>19</v>
      </c>
      <c r="F443" s="313">
        <v>33</v>
      </c>
      <c r="G443" s="41"/>
      <c r="H443" s="47"/>
    </row>
    <row r="444" s="2" customFormat="1" ht="16.8" customHeight="1">
      <c r="A444" s="41"/>
      <c r="B444" s="47"/>
      <c r="C444" s="312" t="s">
        <v>19</v>
      </c>
      <c r="D444" s="312" t="s">
        <v>696</v>
      </c>
      <c r="E444" s="20" t="s">
        <v>19</v>
      </c>
      <c r="F444" s="313">
        <v>33</v>
      </c>
      <c r="G444" s="41"/>
      <c r="H444" s="47"/>
    </row>
    <row r="445" s="2" customFormat="1" ht="16.8" customHeight="1">
      <c r="A445" s="41"/>
      <c r="B445" s="47"/>
      <c r="C445" s="312" t="s">
        <v>19</v>
      </c>
      <c r="D445" s="312" t="s">
        <v>697</v>
      </c>
      <c r="E445" s="20" t="s">
        <v>19</v>
      </c>
      <c r="F445" s="313">
        <v>33</v>
      </c>
      <c r="G445" s="41"/>
      <c r="H445" s="47"/>
    </row>
    <row r="446" s="2" customFormat="1" ht="16.8" customHeight="1">
      <c r="A446" s="41"/>
      <c r="B446" s="47"/>
      <c r="C446" s="312" t="s">
        <v>946</v>
      </c>
      <c r="D446" s="312" t="s">
        <v>197</v>
      </c>
      <c r="E446" s="20" t="s">
        <v>19</v>
      </c>
      <c r="F446" s="313">
        <v>99</v>
      </c>
      <c r="G446" s="41"/>
      <c r="H446" s="47"/>
    </row>
    <row r="447" s="2" customFormat="1" ht="16.8" customHeight="1">
      <c r="A447" s="41"/>
      <c r="B447" s="47"/>
      <c r="C447" s="308" t="s">
        <v>840</v>
      </c>
      <c r="D447" s="309" t="s">
        <v>19</v>
      </c>
      <c r="E447" s="310" t="s">
        <v>19</v>
      </c>
      <c r="F447" s="311">
        <v>495</v>
      </c>
      <c r="G447" s="41"/>
      <c r="H447" s="47"/>
    </row>
    <row r="448" s="2" customFormat="1" ht="16.8" customHeight="1">
      <c r="A448" s="41"/>
      <c r="B448" s="47"/>
      <c r="C448" s="308" t="s">
        <v>702</v>
      </c>
      <c r="D448" s="309" t="s">
        <v>19</v>
      </c>
      <c r="E448" s="310" t="s">
        <v>19</v>
      </c>
      <c r="F448" s="311">
        <v>473</v>
      </c>
      <c r="G448" s="41"/>
      <c r="H448" s="47"/>
    </row>
    <row r="449" s="2" customFormat="1" ht="16.8" customHeight="1">
      <c r="A449" s="41"/>
      <c r="B449" s="47"/>
      <c r="C449" s="312" t="s">
        <v>19</v>
      </c>
      <c r="D449" s="312" t="s">
        <v>707</v>
      </c>
      <c r="E449" s="20" t="s">
        <v>19</v>
      </c>
      <c r="F449" s="313">
        <v>150</v>
      </c>
      <c r="G449" s="41"/>
      <c r="H449" s="47"/>
    </row>
    <row r="450" s="2" customFormat="1" ht="16.8" customHeight="1">
      <c r="A450" s="41"/>
      <c r="B450" s="47"/>
      <c r="C450" s="312" t="s">
        <v>19</v>
      </c>
      <c r="D450" s="312" t="s">
        <v>708</v>
      </c>
      <c r="E450" s="20" t="s">
        <v>19</v>
      </c>
      <c r="F450" s="313">
        <v>115</v>
      </c>
      <c r="G450" s="41"/>
      <c r="H450" s="47"/>
    </row>
    <row r="451" s="2" customFormat="1" ht="16.8" customHeight="1">
      <c r="A451" s="41"/>
      <c r="B451" s="47"/>
      <c r="C451" s="312" t="s">
        <v>19</v>
      </c>
      <c r="D451" s="312" t="s">
        <v>709</v>
      </c>
      <c r="E451" s="20" t="s">
        <v>19</v>
      </c>
      <c r="F451" s="313">
        <v>208</v>
      </c>
      <c r="G451" s="41"/>
      <c r="H451" s="47"/>
    </row>
    <row r="452" s="2" customFormat="1" ht="16.8" customHeight="1">
      <c r="A452" s="41"/>
      <c r="B452" s="47"/>
      <c r="C452" s="312" t="s">
        <v>702</v>
      </c>
      <c r="D452" s="312" t="s">
        <v>197</v>
      </c>
      <c r="E452" s="20" t="s">
        <v>19</v>
      </c>
      <c r="F452" s="313">
        <v>473</v>
      </c>
      <c r="G452" s="41"/>
      <c r="H452" s="47"/>
    </row>
    <row r="453" s="2" customFormat="1">
      <c r="A453" s="41"/>
      <c r="B453" s="47"/>
      <c r="C453" s="307" t="s">
        <v>947</v>
      </c>
      <c r="D453" s="307" t="s">
        <v>120</v>
      </c>
      <c r="E453" s="41"/>
      <c r="F453" s="41"/>
      <c r="G453" s="41"/>
      <c r="H453" s="47"/>
    </row>
    <row r="454" s="2" customFormat="1" ht="16.8" customHeight="1">
      <c r="A454" s="41"/>
      <c r="B454" s="47"/>
      <c r="C454" s="308" t="s">
        <v>734</v>
      </c>
      <c r="D454" s="309" t="s">
        <v>19</v>
      </c>
      <c r="E454" s="310" t="s">
        <v>214</v>
      </c>
      <c r="F454" s="311">
        <v>8.25</v>
      </c>
      <c r="G454" s="41"/>
      <c r="H454" s="47"/>
    </row>
    <row r="455" s="2" customFormat="1" ht="16.8" customHeight="1">
      <c r="A455" s="41"/>
      <c r="B455" s="47"/>
      <c r="C455" s="312" t="s">
        <v>19</v>
      </c>
      <c r="D455" s="312" t="s">
        <v>488</v>
      </c>
      <c r="E455" s="20" t="s">
        <v>19</v>
      </c>
      <c r="F455" s="313">
        <v>8.25</v>
      </c>
      <c r="G455" s="41"/>
      <c r="H455" s="47"/>
    </row>
    <row r="456" s="2" customFormat="1" ht="16.8" customHeight="1">
      <c r="A456" s="41"/>
      <c r="B456" s="47"/>
      <c r="C456" s="312" t="s">
        <v>734</v>
      </c>
      <c r="D456" s="312" t="s">
        <v>197</v>
      </c>
      <c r="E456" s="20" t="s">
        <v>19</v>
      </c>
      <c r="F456" s="313">
        <v>8.25</v>
      </c>
      <c r="G456" s="41"/>
      <c r="H456" s="47"/>
    </row>
    <row r="457" s="2" customFormat="1" ht="16.8" customHeight="1">
      <c r="A457" s="41"/>
      <c r="B457" s="47"/>
      <c r="C457" s="314" t="s">
        <v>871</v>
      </c>
      <c r="D457" s="41"/>
      <c r="E457" s="41"/>
      <c r="F457" s="41"/>
      <c r="G457" s="41"/>
      <c r="H457" s="47"/>
    </row>
    <row r="458" s="2" customFormat="1">
      <c r="A458" s="41"/>
      <c r="B458" s="47"/>
      <c r="C458" s="312" t="s">
        <v>500</v>
      </c>
      <c r="D458" s="312" t="s">
        <v>917</v>
      </c>
      <c r="E458" s="20" t="s">
        <v>214</v>
      </c>
      <c r="F458" s="313">
        <v>8.25</v>
      </c>
      <c r="G458" s="41"/>
      <c r="H458" s="47"/>
    </row>
    <row r="459" s="2" customFormat="1">
      <c r="A459" s="41"/>
      <c r="B459" s="47"/>
      <c r="C459" s="312" t="s">
        <v>228</v>
      </c>
      <c r="D459" s="312" t="s">
        <v>880</v>
      </c>
      <c r="E459" s="20" t="s">
        <v>214</v>
      </c>
      <c r="F459" s="313">
        <v>74.25</v>
      </c>
      <c r="G459" s="41"/>
      <c r="H459" s="47"/>
    </row>
    <row r="460" s="2" customFormat="1" ht="16.8" customHeight="1">
      <c r="A460" s="41"/>
      <c r="B460" s="47"/>
      <c r="C460" s="312" t="s">
        <v>528</v>
      </c>
      <c r="D460" s="312" t="s">
        <v>924</v>
      </c>
      <c r="E460" s="20" t="s">
        <v>214</v>
      </c>
      <c r="F460" s="313">
        <v>74.25</v>
      </c>
      <c r="G460" s="41"/>
      <c r="H460" s="47"/>
    </row>
    <row r="461" s="2" customFormat="1" ht="16.8" customHeight="1">
      <c r="A461" s="41"/>
      <c r="B461" s="47"/>
      <c r="C461" s="308" t="s">
        <v>688</v>
      </c>
      <c r="D461" s="309" t="s">
        <v>19</v>
      </c>
      <c r="E461" s="310" t="s">
        <v>19</v>
      </c>
      <c r="F461" s="311">
        <v>120</v>
      </c>
      <c r="G461" s="41"/>
      <c r="H461" s="47"/>
    </row>
    <row r="462" s="2" customFormat="1" ht="16.8" customHeight="1">
      <c r="A462" s="41"/>
      <c r="B462" s="47"/>
      <c r="C462" s="308" t="s">
        <v>948</v>
      </c>
      <c r="D462" s="309" t="s">
        <v>19</v>
      </c>
      <c r="E462" s="310" t="s">
        <v>136</v>
      </c>
      <c r="F462" s="311">
        <v>120</v>
      </c>
      <c r="G462" s="41"/>
      <c r="H462" s="47"/>
    </row>
    <row r="463" s="2" customFormat="1" ht="16.8" customHeight="1">
      <c r="A463" s="41"/>
      <c r="B463" s="47"/>
      <c r="C463" s="308" t="s">
        <v>488</v>
      </c>
      <c r="D463" s="309" t="s">
        <v>19</v>
      </c>
      <c r="E463" s="310" t="s">
        <v>214</v>
      </c>
      <c r="F463" s="311">
        <v>8.25</v>
      </c>
      <c r="G463" s="41"/>
      <c r="H463" s="47"/>
    </row>
    <row r="464" s="2" customFormat="1" ht="16.8" customHeight="1">
      <c r="A464" s="41"/>
      <c r="B464" s="47"/>
      <c r="C464" s="312" t="s">
        <v>19</v>
      </c>
      <c r="D464" s="312" t="s">
        <v>785</v>
      </c>
      <c r="E464" s="20" t="s">
        <v>19</v>
      </c>
      <c r="F464" s="313">
        <v>0.59999999999999998</v>
      </c>
      <c r="G464" s="41"/>
      <c r="H464" s="47"/>
    </row>
    <row r="465" s="2" customFormat="1" ht="16.8" customHeight="1">
      <c r="A465" s="41"/>
      <c r="B465" s="47"/>
      <c r="C465" s="312" t="s">
        <v>19</v>
      </c>
      <c r="D465" s="312" t="s">
        <v>786</v>
      </c>
      <c r="E465" s="20" t="s">
        <v>19</v>
      </c>
      <c r="F465" s="313">
        <v>0.75</v>
      </c>
      <c r="G465" s="41"/>
      <c r="H465" s="47"/>
    </row>
    <row r="466" s="2" customFormat="1" ht="16.8" customHeight="1">
      <c r="A466" s="41"/>
      <c r="B466" s="47"/>
      <c r="C466" s="312" t="s">
        <v>19</v>
      </c>
      <c r="D466" s="312" t="s">
        <v>787</v>
      </c>
      <c r="E466" s="20" t="s">
        <v>19</v>
      </c>
      <c r="F466" s="313">
        <v>0.90000000000000002</v>
      </c>
      <c r="G466" s="41"/>
      <c r="H466" s="47"/>
    </row>
    <row r="467" s="2" customFormat="1" ht="16.8" customHeight="1">
      <c r="A467" s="41"/>
      <c r="B467" s="47"/>
      <c r="C467" s="312" t="s">
        <v>19</v>
      </c>
      <c r="D467" s="312" t="s">
        <v>788</v>
      </c>
      <c r="E467" s="20" t="s">
        <v>19</v>
      </c>
      <c r="F467" s="313">
        <v>1.2</v>
      </c>
      <c r="G467" s="41"/>
      <c r="H467" s="47"/>
    </row>
    <row r="468" s="2" customFormat="1" ht="16.8" customHeight="1">
      <c r="A468" s="41"/>
      <c r="B468" s="47"/>
      <c r="C468" s="312" t="s">
        <v>19</v>
      </c>
      <c r="D468" s="312" t="s">
        <v>789</v>
      </c>
      <c r="E468" s="20" t="s">
        <v>19</v>
      </c>
      <c r="F468" s="313">
        <v>0.75</v>
      </c>
      <c r="G468" s="41"/>
      <c r="H468" s="47"/>
    </row>
    <row r="469" s="2" customFormat="1" ht="16.8" customHeight="1">
      <c r="A469" s="41"/>
      <c r="B469" s="47"/>
      <c r="C469" s="312" t="s">
        <v>19</v>
      </c>
      <c r="D469" s="312" t="s">
        <v>790</v>
      </c>
      <c r="E469" s="20" t="s">
        <v>19</v>
      </c>
      <c r="F469" s="313">
        <v>0.29999999999999999</v>
      </c>
      <c r="G469" s="41"/>
      <c r="H469" s="47"/>
    </row>
    <row r="470" s="2" customFormat="1" ht="16.8" customHeight="1">
      <c r="A470" s="41"/>
      <c r="B470" s="47"/>
      <c r="C470" s="312" t="s">
        <v>19</v>
      </c>
      <c r="D470" s="312" t="s">
        <v>791</v>
      </c>
      <c r="E470" s="20" t="s">
        <v>19</v>
      </c>
      <c r="F470" s="313">
        <v>0.75</v>
      </c>
      <c r="G470" s="41"/>
      <c r="H470" s="47"/>
    </row>
    <row r="471" s="2" customFormat="1" ht="16.8" customHeight="1">
      <c r="A471" s="41"/>
      <c r="B471" s="47"/>
      <c r="C471" s="312" t="s">
        <v>19</v>
      </c>
      <c r="D471" s="312" t="s">
        <v>792</v>
      </c>
      <c r="E471" s="20" t="s">
        <v>19</v>
      </c>
      <c r="F471" s="313">
        <v>0.75</v>
      </c>
      <c r="G471" s="41"/>
      <c r="H471" s="47"/>
    </row>
    <row r="472" s="2" customFormat="1" ht="16.8" customHeight="1">
      <c r="A472" s="41"/>
      <c r="B472" s="47"/>
      <c r="C472" s="312" t="s">
        <v>19</v>
      </c>
      <c r="D472" s="312" t="s">
        <v>793</v>
      </c>
      <c r="E472" s="20" t="s">
        <v>19</v>
      </c>
      <c r="F472" s="313">
        <v>0.45000000000000001</v>
      </c>
      <c r="G472" s="41"/>
      <c r="H472" s="47"/>
    </row>
    <row r="473" s="2" customFormat="1" ht="16.8" customHeight="1">
      <c r="A473" s="41"/>
      <c r="B473" s="47"/>
      <c r="C473" s="312" t="s">
        <v>19</v>
      </c>
      <c r="D473" s="312" t="s">
        <v>794</v>
      </c>
      <c r="E473" s="20" t="s">
        <v>19</v>
      </c>
      <c r="F473" s="313">
        <v>0.45000000000000001</v>
      </c>
      <c r="G473" s="41"/>
      <c r="H473" s="47"/>
    </row>
    <row r="474" s="2" customFormat="1" ht="16.8" customHeight="1">
      <c r="A474" s="41"/>
      <c r="B474" s="47"/>
      <c r="C474" s="312" t="s">
        <v>19</v>
      </c>
      <c r="D474" s="312" t="s">
        <v>795</v>
      </c>
      <c r="E474" s="20" t="s">
        <v>19</v>
      </c>
      <c r="F474" s="313">
        <v>0.59999999999999998</v>
      </c>
      <c r="G474" s="41"/>
      <c r="H474" s="47"/>
    </row>
    <row r="475" s="2" customFormat="1" ht="16.8" customHeight="1">
      <c r="A475" s="41"/>
      <c r="B475" s="47"/>
      <c r="C475" s="312" t="s">
        <v>19</v>
      </c>
      <c r="D475" s="312" t="s">
        <v>796</v>
      </c>
      <c r="E475" s="20" t="s">
        <v>19</v>
      </c>
      <c r="F475" s="313">
        <v>0.45000000000000001</v>
      </c>
      <c r="G475" s="41"/>
      <c r="H475" s="47"/>
    </row>
    <row r="476" s="2" customFormat="1" ht="16.8" customHeight="1">
      <c r="A476" s="41"/>
      <c r="B476" s="47"/>
      <c r="C476" s="312" t="s">
        <v>19</v>
      </c>
      <c r="D476" s="312" t="s">
        <v>797</v>
      </c>
      <c r="E476" s="20" t="s">
        <v>19</v>
      </c>
      <c r="F476" s="313">
        <v>0.29999999999999999</v>
      </c>
      <c r="G476" s="41"/>
      <c r="H476" s="47"/>
    </row>
    <row r="477" s="2" customFormat="1" ht="16.8" customHeight="1">
      <c r="A477" s="41"/>
      <c r="B477" s="47"/>
      <c r="C477" s="312" t="s">
        <v>488</v>
      </c>
      <c r="D477" s="312" t="s">
        <v>197</v>
      </c>
      <c r="E477" s="20" t="s">
        <v>19</v>
      </c>
      <c r="F477" s="313">
        <v>8.25</v>
      </c>
      <c r="G477" s="41"/>
      <c r="H477" s="47"/>
    </row>
    <row r="478" s="2" customFormat="1" ht="16.8" customHeight="1">
      <c r="A478" s="41"/>
      <c r="B478" s="47"/>
      <c r="C478" s="314" t="s">
        <v>871</v>
      </c>
      <c r="D478" s="41"/>
      <c r="E478" s="41"/>
      <c r="F478" s="41"/>
      <c r="G478" s="41"/>
      <c r="H478" s="47"/>
    </row>
    <row r="479" s="2" customFormat="1" ht="16.8" customHeight="1">
      <c r="A479" s="41"/>
      <c r="B479" s="47"/>
      <c r="C479" s="312" t="s">
        <v>781</v>
      </c>
      <c r="D479" s="312" t="s">
        <v>949</v>
      </c>
      <c r="E479" s="20" t="s">
        <v>214</v>
      </c>
      <c r="F479" s="313">
        <v>8.25</v>
      </c>
      <c r="G479" s="41"/>
      <c r="H479" s="47"/>
    </row>
    <row r="480" s="2" customFormat="1">
      <c r="A480" s="41"/>
      <c r="B480" s="47"/>
      <c r="C480" s="312" t="s">
        <v>500</v>
      </c>
      <c r="D480" s="312" t="s">
        <v>917</v>
      </c>
      <c r="E480" s="20" t="s">
        <v>214</v>
      </c>
      <c r="F480" s="313">
        <v>8.25</v>
      </c>
      <c r="G480" s="41"/>
      <c r="H480" s="47"/>
    </row>
    <row r="481" s="2" customFormat="1" ht="16.8" customHeight="1">
      <c r="A481" s="41"/>
      <c r="B481" s="47"/>
      <c r="C481" s="308" t="s">
        <v>736</v>
      </c>
      <c r="D481" s="309" t="s">
        <v>19</v>
      </c>
      <c r="E481" s="310" t="s">
        <v>19</v>
      </c>
      <c r="F481" s="311">
        <v>66</v>
      </c>
      <c r="G481" s="41"/>
      <c r="H481" s="47"/>
    </row>
    <row r="482" s="2" customFormat="1" ht="16.8" customHeight="1">
      <c r="A482" s="41"/>
      <c r="B482" s="47"/>
      <c r="C482" s="312" t="s">
        <v>19</v>
      </c>
      <c r="D482" s="312" t="s">
        <v>766</v>
      </c>
      <c r="E482" s="20" t="s">
        <v>19</v>
      </c>
      <c r="F482" s="313">
        <v>8</v>
      </c>
      <c r="G482" s="41"/>
      <c r="H482" s="47"/>
    </row>
    <row r="483" s="2" customFormat="1" ht="16.8" customHeight="1">
      <c r="A483" s="41"/>
      <c r="B483" s="47"/>
      <c r="C483" s="312" t="s">
        <v>19</v>
      </c>
      <c r="D483" s="312" t="s">
        <v>767</v>
      </c>
      <c r="E483" s="20" t="s">
        <v>19</v>
      </c>
      <c r="F483" s="313">
        <v>6</v>
      </c>
      <c r="G483" s="41"/>
      <c r="H483" s="47"/>
    </row>
    <row r="484" s="2" customFormat="1" ht="16.8" customHeight="1">
      <c r="A484" s="41"/>
      <c r="B484" s="47"/>
      <c r="C484" s="312" t="s">
        <v>19</v>
      </c>
      <c r="D484" s="312" t="s">
        <v>768</v>
      </c>
      <c r="E484" s="20" t="s">
        <v>19</v>
      </c>
      <c r="F484" s="313">
        <v>4</v>
      </c>
      <c r="G484" s="41"/>
      <c r="H484" s="47"/>
    </row>
    <row r="485" s="2" customFormat="1" ht="16.8" customHeight="1">
      <c r="A485" s="41"/>
      <c r="B485" s="47"/>
      <c r="C485" s="312" t="s">
        <v>19</v>
      </c>
      <c r="D485" s="312" t="s">
        <v>769</v>
      </c>
      <c r="E485" s="20" t="s">
        <v>19</v>
      </c>
      <c r="F485" s="313">
        <v>8</v>
      </c>
      <c r="G485" s="41"/>
      <c r="H485" s="47"/>
    </row>
    <row r="486" s="2" customFormat="1" ht="16.8" customHeight="1">
      <c r="A486" s="41"/>
      <c r="B486" s="47"/>
      <c r="C486" s="312" t="s">
        <v>19</v>
      </c>
      <c r="D486" s="312" t="s">
        <v>770</v>
      </c>
      <c r="E486" s="20" t="s">
        <v>19</v>
      </c>
      <c r="F486" s="313">
        <v>6</v>
      </c>
      <c r="G486" s="41"/>
      <c r="H486" s="47"/>
    </row>
    <row r="487" s="2" customFormat="1" ht="16.8" customHeight="1">
      <c r="A487" s="41"/>
      <c r="B487" s="47"/>
      <c r="C487" s="312" t="s">
        <v>19</v>
      </c>
      <c r="D487" s="312" t="s">
        <v>771</v>
      </c>
      <c r="E487" s="20" t="s">
        <v>19</v>
      </c>
      <c r="F487" s="313">
        <v>4</v>
      </c>
      <c r="G487" s="41"/>
      <c r="H487" s="47"/>
    </row>
    <row r="488" s="2" customFormat="1" ht="16.8" customHeight="1">
      <c r="A488" s="41"/>
      <c r="B488" s="47"/>
      <c r="C488" s="312" t="s">
        <v>19</v>
      </c>
      <c r="D488" s="312" t="s">
        <v>772</v>
      </c>
      <c r="E488" s="20" t="s">
        <v>19</v>
      </c>
      <c r="F488" s="313">
        <v>6</v>
      </c>
      <c r="G488" s="41"/>
      <c r="H488" s="47"/>
    </row>
    <row r="489" s="2" customFormat="1" ht="16.8" customHeight="1">
      <c r="A489" s="41"/>
      <c r="B489" s="47"/>
      <c r="C489" s="312" t="s">
        <v>19</v>
      </c>
      <c r="D489" s="312" t="s">
        <v>773</v>
      </c>
      <c r="E489" s="20" t="s">
        <v>19</v>
      </c>
      <c r="F489" s="313">
        <v>4</v>
      </c>
      <c r="G489" s="41"/>
      <c r="H489" s="47"/>
    </row>
    <row r="490" s="2" customFormat="1" ht="16.8" customHeight="1">
      <c r="A490" s="41"/>
      <c r="B490" s="47"/>
      <c r="C490" s="312" t="s">
        <v>19</v>
      </c>
      <c r="D490" s="312" t="s">
        <v>774</v>
      </c>
      <c r="E490" s="20" t="s">
        <v>19</v>
      </c>
      <c r="F490" s="313">
        <v>4</v>
      </c>
      <c r="G490" s="41"/>
      <c r="H490" s="47"/>
    </row>
    <row r="491" s="2" customFormat="1" ht="16.8" customHeight="1">
      <c r="A491" s="41"/>
      <c r="B491" s="47"/>
      <c r="C491" s="312" t="s">
        <v>19</v>
      </c>
      <c r="D491" s="312" t="s">
        <v>775</v>
      </c>
      <c r="E491" s="20" t="s">
        <v>19</v>
      </c>
      <c r="F491" s="313">
        <v>4</v>
      </c>
      <c r="G491" s="41"/>
      <c r="H491" s="47"/>
    </row>
    <row r="492" s="2" customFormat="1" ht="16.8" customHeight="1">
      <c r="A492" s="41"/>
      <c r="B492" s="47"/>
      <c r="C492" s="312" t="s">
        <v>19</v>
      </c>
      <c r="D492" s="312" t="s">
        <v>776</v>
      </c>
      <c r="E492" s="20" t="s">
        <v>19</v>
      </c>
      <c r="F492" s="313">
        <v>4</v>
      </c>
      <c r="G492" s="41"/>
      <c r="H492" s="47"/>
    </row>
    <row r="493" s="2" customFormat="1" ht="16.8" customHeight="1">
      <c r="A493" s="41"/>
      <c r="B493" s="47"/>
      <c r="C493" s="312" t="s">
        <v>19</v>
      </c>
      <c r="D493" s="312" t="s">
        <v>777</v>
      </c>
      <c r="E493" s="20" t="s">
        <v>19</v>
      </c>
      <c r="F493" s="313">
        <v>4</v>
      </c>
      <c r="G493" s="41"/>
      <c r="H493" s="47"/>
    </row>
    <row r="494" s="2" customFormat="1" ht="16.8" customHeight="1">
      <c r="A494" s="41"/>
      <c r="B494" s="47"/>
      <c r="C494" s="312" t="s">
        <v>19</v>
      </c>
      <c r="D494" s="312" t="s">
        <v>778</v>
      </c>
      <c r="E494" s="20" t="s">
        <v>19</v>
      </c>
      <c r="F494" s="313">
        <v>4</v>
      </c>
      <c r="G494" s="41"/>
      <c r="H494" s="47"/>
    </row>
    <row r="495" s="2" customFormat="1" ht="16.8" customHeight="1">
      <c r="A495" s="41"/>
      <c r="B495" s="47"/>
      <c r="C495" s="312" t="s">
        <v>736</v>
      </c>
      <c r="D495" s="312" t="s">
        <v>197</v>
      </c>
      <c r="E495" s="20" t="s">
        <v>19</v>
      </c>
      <c r="F495" s="313">
        <v>66</v>
      </c>
      <c r="G495" s="41"/>
      <c r="H495" s="47"/>
    </row>
    <row r="496" s="2" customFormat="1" ht="16.8" customHeight="1">
      <c r="A496" s="41"/>
      <c r="B496" s="47"/>
      <c r="C496" s="314" t="s">
        <v>871</v>
      </c>
      <c r="D496" s="41"/>
      <c r="E496" s="41"/>
      <c r="F496" s="41"/>
      <c r="G496" s="41"/>
      <c r="H496" s="47"/>
    </row>
    <row r="497" s="2" customFormat="1">
      <c r="A497" s="41"/>
      <c r="B497" s="47"/>
      <c r="C497" s="312" t="s">
        <v>762</v>
      </c>
      <c r="D497" s="312" t="s">
        <v>950</v>
      </c>
      <c r="E497" s="20" t="s">
        <v>214</v>
      </c>
      <c r="F497" s="313">
        <v>66</v>
      </c>
      <c r="G497" s="41"/>
      <c r="H497" s="47"/>
    </row>
    <row r="498" s="2" customFormat="1">
      <c r="A498" s="41"/>
      <c r="B498" s="47"/>
      <c r="C498" s="312" t="s">
        <v>228</v>
      </c>
      <c r="D498" s="312" t="s">
        <v>880</v>
      </c>
      <c r="E498" s="20" t="s">
        <v>214</v>
      </c>
      <c r="F498" s="313">
        <v>74.25</v>
      </c>
      <c r="G498" s="41"/>
      <c r="H498" s="47"/>
    </row>
    <row r="499" s="2" customFormat="1" ht="16.8" customHeight="1">
      <c r="A499" s="41"/>
      <c r="B499" s="47"/>
      <c r="C499" s="312" t="s">
        <v>528</v>
      </c>
      <c r="D499" s="312" t="s">
        <v>924</v>
      </c>
      <c r="E499" s="20" t="s">
        <v>214</v>
      </c>
      <c r="F499" s="313">
        <v>74.25</v>
      </c>
      <c r="G499" s="41"/>
      <c r="H499" s="47"/>
    </row>
    <row r="500" s="2" customFormat="1">
      <c r="A500" s="41"/>
      <c r="B500" s="47"/>
      <c r="C500" s="307" t="s">
        <v>951</v>
      </c>
      <c r="D500" s="307" t="s">
        <v>126</v>
      </c>
      <c r="E500" s="41"/>
      <c r="F500" s="41"/>
      <c r="G500" s="41"/>
      <c r="H500" s="47"/>
    </row>
    <row r="501" s="2" customFormat="1" ht="16.8" customHeight="1">
      <c r="A501" s="41"/>
      <c r="B501" s="47"/>
      <c r="C501" s="308" t="s">
        <v>134</v>
      </c>
      <c r="D501" s="309" t="s">
        <v>135</v>
      </c>
      <c r="E501" s="310" t="s">
        <v>136</v>
      </c>
      <c r="F501" s="311">
        <v>167.5</v>
      </c>
      <c r="G501" s="41"/>
      <c r="H501" s="47"/>
    </row>
    <row r="502" s="2" customFormat="1" ht="16.8" customHeight="1">
      <c r="A502" s="41"/>
      <c r="B502" s="47"/>
      <c r="C502" s="312" t="s">
        <v>19</v>
      </c>
      <c r="D502" s="312" t="s">
        <v>270</v>
      </c>
      <c r="E502" s="20" t="s">
        <v>19</v>
      </c>
      <c r="F502" s="313">
        <v>0</v>
      </c>
      <c r="G502" s="41"/>
      <c r="H502" s="47"/>
    </row>
    <row r="503" s="2" customFormat="1" ht="16.8" customHeight="1">
      <c r="A503" s="41"/>
      <c r="B503" s="47"/>
      <c r="C503" s="312" t="s">
        <v>19</v>
      </c>
      <c r="D503" s="312" t="s">
        <v>830</v>
      </c>
      <c r="E503" s="20" t="s">
        <v>19</v>
      </c>
      <c r="F503" s="313">
        <v>167.5</v>
      </c>
      <c r="G503" s="41"/>
      <c r="H503" s="47"/>
    </row>
    <row r="504" s="2" customFormat="1" ht="16.8" customHeight="1">
      <c r="A504" s="41"/>
      <c r="B504" s="47"/>
      <c r="C504" s="312" t="s">
        <v>134</v>
      </c>
      <c r="D504" s="312" t="s">
        <v>269</v>
      </c>
      <c r="E504" s="20" t="s">
        <v>19</v>
      </c>
      <c r="F504" s="313">
        <v>167.5</v>
      </c>
      <c r="G504" s="41"/>
      <c r="H504" s="47"/>
    </row>
    <row r="505" s="2" customFormat="1" ht="16.8" customHeight="1">
      <c r="A505" s="41"/>
      <c r="B505" s="47"/>
      <c r="C505" s="314" t="s">
        <v>871</v>
      </c>
      <c r="D505" s="41"/>
      <c r="E505" s="41"/>
      <c r="F505" s="41"/>
      <c r="G505" s="41"/>
      <c r="H505" s="47"/>
    </row>
    <row r="506" s="2" customFormat="1" ht="16.8" customHeight="1">
      <c r="A506" s="41"/>
      <c r="B506" s="47"/>
      <c r="C506" s="312" t="s">
        <v>261</v>
      </c>
      <c r="D506" s="312" t="s">
        <v>872</v>
      </c>
      <c r="E506" s="20" t="s">
        <v>136</v>
      </c>
      <c r="F506" s="313">
        <v>995.5</v>
      </c>
      <c r="G506" s="41"/>
      <c r="H506" s="47"/>
    </row>
    <row r="507" s="2" customFormat="1" ht="16.8" customHeight="1">
      <c r="A507" s="41"/>
      <c r="B507" s="47"/>
      <c r="C507" s="312" t="s">
        <v>317</v>
      </c>
      <c r="D507" s="312" t="s">
        <v>873</v>
      </c>
      <c r="E507" s="20" t="s">
        <v>136</v>
      </c>
      <c r="F507" s="313">
        <v>995.5</v>
      </c>
      <c r="G507" s="41"/>
      <c r="H507" s="47"/>
    </row>
    <row r="508" s="2" customFormat="1" ht="16.8" customHeight="1">
      <c r="A508" s="41"/>
      <c r="B508" s="47"/>
      <c r="C508" s="308" t="s">
        <v>876</v>
      </c>
      <c r="D508" s="309" t="s">
        <v>135</v>
      </c>
      <c r="E508" s="310" t="s">
        <v>136</v>
      </c>
      <c r="F508" s="311">
        <v>832</v>
      </c>
      <c r="G508" s="41"/>
      <c r="H508" s="47"/>
    </row>
    <row r="509" s="2" customFormat="1" ht="16.8" customHeight="1">
      <c r="A509" s="41"/>
      <c r="B509" s="47"/>
      <c r="C509" s="308" t="s">
        <v>138</v>
      </c>
      <c r="D509" s="309" t="s">
        <v>19</v>
      </c>
      <c r="E509" s="310" t="s">
        <v>19</v>
      </c>
      <c r="F509" s="311">
        <v>523.57500000000005</v>
      </c>
      <c r="G509" s="41"/>
      <c r="H509" s="47"/>
    </row>
    <row r="510" s="2" customFormat="1" ht="16.8" customHeight="1">
      <c r="A510" s="41"/>
      <c r="B510" s="47"/>
      <c r="C510" s="308" t="s">
        <v>141</v>
      </c>
      <c r="D510" s="309" t="s">
        <v>19</v>
      </c>
      <c r="E510" s="310" t="s">
        <v>19</v>
      </c>
      <c r="F510" s="311">
        <v>350</v>
      </c>
      <c r="G510" s="41"/>
      <c r="H510" s="47"/>
    </row>
    <row r="511" s="2" customFormat="1" ht="16.8" customHeight="1">
      <c r="A511" s="41"/>
      <c r="B511" s="47"/>
      <c r="C511" s="308" t="s">
        <v>143</v>
      </c>
      <c r="D511" s="309" t="s">
        <v>19</v>
      </c>
      <c r="E511" s="310" t="s">
        <v>19</v>
      </c>
      <c r="F511" s="311">
        <v>165</v>
      </c>
      <c r="G511" s="41"/>
      <c r="H511" s="47"/>
    </row>
    <row r="512" s="2" customFormat="1" ht="16.8" customHeight="1">
      <c r="A512" s="41"/>
      <c r="B512" s="47"/>
      <c r="C512" s="312" t="s">
        <v>19</v>
      </c>
      <c r="D512" s="312" t="s">
        <v>835</v>
      </c>
      <c r="E512" s="20" t="s">
        <v>19</v>
      </c>
      <c r="F512" s="313">
        <v>165</v>
      </c>
      <c r="G512" s="41"/>
      <c r="H512" s="47"/>
    </row>
    <row r="513" s="2" customFormat="1" ht="16.8" customHeight="1">
      <c r="A513" s="41"/>
      <c r="B513" s="47"/>
      <c r="C513" s="312" t="s">
        <v>143</v>
      </c>
      <c r="D513" s="312" t="s">
        <v>197</v>
      </c>
      <c r="E513" s="20" t="s">
        <v>19</v>
      </c>
      <c r="F513" s="313">
        <v>165</v>
      </c>
      <c r="G513" s="41"/>
      <c r="H513" s="47"/>
    </row>
    <row r="514" s="2" customFormat="1" ht="16.8" customHeight="1">
      <c r="A514" s="41"/>
      <c r="B514" s="47"/>
      <c r="C514" s="314" t="s">
        <v>871</v>
      </c>
      <c r="D514" s="41"/>
      <c r="E514" s="41"/>
      <c r="F514" s="41"/>
      <c r="G514" s="41"/>
      <c r="H514" s="47"/>
    </row>
    <row r="515" s="2" customFormat="1" ht="16.8" customHeight="1">
      <c r="A515" s="41"/>
      <c r="B515" s="47"/>
      <c r="C515" s="312" t="s">
        <v>390</v>
      </c>
      <c r="D515" s="312" t="s">
        <v>884</v>
      </c>
      <c r="E515" s="20" t="s">
        <v>385</v>
      </c>
      <c r="F515" s="313">
        <v>165</v>
      </c>
      <c r="G515" s="41"/>
      <c r="H515" s="47"/>
    </row>
    <row r="516" s="2" customFormat="1">
      <c r="A516" s="41"/>
      <c r="B516" s="47"/>
      <c r="C516" s="312" t="s">
        <v>228</v>
      </c>
      <c r="D516" s="312" t="s">
        <v>880</v>
      </c>
      <c r="E516" s="20" t="s">
        <v>214</v>
      </c>
      <c r="F516" s="313">
        <v>49.5</v>
      </c>
      <c r="G516" s="41"/>
      <c r="H516" s="47"/>
    </row>
    <row r="517" s="2" customFormat="1" ht="16.8" customHeight="1">
      <c r="A517" s="41"/>
      <c r="B517" s="47"/>
      <c r="C517" s="312" t="s">
        <v>241</v>
      </c>
      <c r="D517" s="312" t="s">
        <v>882</v>
      </c>
      <c r="E517" s="20" t="s">
        <v>214</v>
      </c>
      <c r="F517" s="313">
        <v>49.5</v>
      </c>
      <c r="G517" s="41"/>
      <c r="H517" s="47"/>
    </row>
    <row r="518" s="2" customFormat="1" ht="16.8" customHeight="1">
      <c r="A518" s="41"/>
      <c r="B518" s="47"/>
      <c r="C518" s="308" t="s">
        <v>234</v>
      </c>
      <c r="D518" s="309" t="s">
        <v>19</v>
      </c>
      <c r="E518" s="310" t="s">
        <v>19</v>
      </c>
      <c r="F518" s="311">
        <v>49.5</v>
      </c>
      <c r="G518" s="41"/>
      <c r="H518" s="47"/>
    </row>
    <row r="519" s="2" customFormat="1" ht="16.8" customHeight="1">
      <c r="A519" s="41"/>
      <c r="B519" s="47"/>
      <c r="C519" s="312" t="s">
        <v>19</v>
      </c>
      <c r="D519" s="312" t="s">
        <v>233</v>
      </c>
      <c r="E519" s="20" t="s">
        <v>19</v>
      </c>
      <c r="F519" s="313">
        <v>49.5</v>
      </c>
      <c r="G519" s="41"/>
      <c r="H519" s="47"/>
    </row>
    <row r="520" s="2" customFormat="1" ht="16.8" customHeight="1">
      <c r="A520" s="41"/>
      <c r="B520" s="47"/>
      <c r="C520" s="312" t="s">
        <v>234</v>
      </c>
      <c r="D520" s="312" t="s">
        <v>197</v>
      </c>
      <c r="E520" s="20" t="s">
        <v>19</v>
      </c>
      <c r="F520" s="313">
        <v>49.5</v>
      </c>
      <c r="G520" s="41"/>
      <c r="H520" s="47"/>
    </row>
    <row r="521" s="2" customFormat="1" ht="16.8" customHeight="1">
      <c r="A521" s="41"/>
      <c r="B521" s="47"/>
      <c r="C521" s="308" t="s">
        <v>155</v>
      </c>
      <c r="D521" s="309" t="s">
        <v>19</v>
      </c>
      <c r="E521" s="310" t="s">
        <v>19</v>
      </c>
      <c r="F521" s="311">
        <v>-17.135000000000002</v>
      </c>
      <c r="G521" s="41"/>
      <c r="H521" s="47"/>
    </row>
    <row r="522" s="2" customFormat="1">
      <c r="A522" s="41"/>
      <c r="B522" s="47"/>
      <c r="C522" s="307" t="s">
        <v>952</v>
      </c>
      <c r="D522" s="307" t="s">
        <v>129</v>
      </c>
      <c r="E522" s="41"/>
      <c r="F522" s="41"/>
      <c r="G522" s="41"/>
      <c r="H522" s="47"/>
    </row>
    <row r="523" s="2" customFormat="1" ht="16.8" customHeight="1">
      <c r="A523" s="41"/>
      <c r="B523" s="47"/>
      <c r="C523" s="308" t="s">
        <v>688</v>
      </c>
      <c r="D523" s="309" t="s">
        <v>19</v>
      </c>
      <c r="E523" s="310" t="s">
        <v>19</v>
      </c>
      <c r="F523" s="311">
        <v>369</v>
      </c>
      <c r="G523" s="41"/>
      <c r="H523" s="47"/>
    </row>
    <row r="524" s="2" customFormat="1" ht="16.8" customHeight="1">
      <c r="A524" s="41"/>
      <c r="B524" s="47"/>
      <c r="C524" s="312" t="s">
        <v>19</v>
      </c>
      <c r="D524" s="312" t="s">
        <v>684</v>
      </c>
      <c r="E524" s="20" t="s">
        <v>19</v>
      </c>
      <c r="F524" s="313">
        <v>99</v>
      </c>
      <c r="G524" s="41"/>
      <c r="H524" s="47"/>
    </row>
    <row r="525" s="2" customFormat="1" ht="16.8" customHeight="1">
      <c r="A525" s="41"/>
      <c r="B525" s="47"/>
      <c r="C525" s="312" t="s">
        <v>19</v>
      </c>
      <c r="D525" s="312" t="s">
        <v>840</v>
      </c>
      <c r="E525" s="20" t="s">
        <v>19</v>
      </c>
      <c r="F525" s="313">
        <v>270</v>
      </c>
      <c r="G525" s="41"/>
      <c r="H525" s="47"/>
    </row>
    <row r="526" s="2" customFormat="1" ht="16.8" customHeight="1">
      <c r="A526" s="41"/>
      <c r="B526" s="47"/>
      <c r="C526" s="312" t="s">
        <v>688</v>
      </c>
      <c r="D526" s="312" t="s">
        <v>197</v>
      </c>
      <c r="E526" s="20" t="s">
        <v>19</v>
      </c>
      <c r="F526" s="313">
        <v>369</v>
      </c>
      <c r="G526" s="41"/>
      <c r="H526" s="47"/>
    </row>
    <row r="527" s="2" customFormat="1" ht="16.8" customHeight="1">
      <c r="A527" s="41"/>
      <c r="B527" s="47"/>
      <c r="C527" s="308" t="s">
        <v>684</v>
      </c>
      <c r="D527" s="309" t="s">
        <v>19</v>
      </c>
      <c r="E527" s="310" t="s">
        <v>136</v>
      </c>
      <c r="F527" s="311">
        <v>99</v>
      </c>
      <c r="G527" s="41"/>
      <c r="H527" s="47"/>
    </row>
    <row r="528" s="2" customFormat="1" ht="16.8" customHeight="1">
      <c r="A528" s="41"/>
      <c r="B528" s="47"/>
      <c r="C528" s="312" t="s">
        <v>19</v>
      </c>
      <c r="D528" s="312" t="s">
        <v>690</v>
      </c>
      <c r="E528" s="20" t="s">
        <v>19</v>
      </c>
      <c r="F528" s="313">
        <v>0</v>
      </c>
      <c r="G528" s="41"/>
      <c r="H528" s="47"/>
    </row>
    <row r="529" s="2" customFormat="1" ht="16.8" customHeight="1">
      <c r="A529" s="41"/>
      <c r="B529" s="47"/>
      <c r="C529" s="312" t="s">
        <v>19</v>
      </c>
      <c r="D529" s="312" t="s">
        <v>695</v>
      </c>
      <c r="E529" s="20" t="s">
        <v>19</v>
      </c>
      <c r="F529" s="313">
        <v>33</v>
      </c>
      <c r="G529" s="41"/>
      <c r="H529" s="47"/>
    </row>
    <row r="530" s="2" customFormat="1" ht="16.8" customHeight="1">
      <c r="A530" s="41"/>
      <c r="B530" s="47"/>
      <c r="C530" s="312" t="s">
        <v>19</v>
      </c>
      <c r="D530" s="312" t="s">
        <v>696</v>
      </c>
      <c r="E530" s="20" t="s">
        <v>19</v>
      </c>
      <c r="F530" s="313">
        <v>33</v>
      </c>
      <c r="G530" s="41"/>
      <c r="H530" s="47"/>
    </row>
    <row r="531" s="2" customFormat="1" ht="16.8" customHeight="1">
      <c r="A531" s="41"/>
      <c r="B531" s="47"/>
      <c r="C531" s="312" t="s">
        <v>19</v>
      </c>
      <c r="D531" s="312" t="s">
        <v>697</v>
      </c>
      <c r="E531" s="20" t="s">
        <v>19</v>
      </c>
      <c r="F531" s="313">
        <v>33</v>
      </c>
      <c r="G531" s="41"/>
      <c r="H531" s="47"/>
    </row>
    <row r="532" s="2" customFormat="1" ht="16.8" customHeight="1">
      <c r="A532" s="41"/>
      <c r="B532" s="47"/>
      <c r="C532" s="312" t="s">
        <v>684</v>
      </c>
      <c r="D532" s="312" t="s">
        <v>197</v>
      </c>
      <c r="E532" s="20" t="s">
        <v>19</v>
      </c>
      <c r="F532" s="313">
        <v>99</v>
      </c>
      <c r="G532" s="41"/>
      <c r="H532" s="47"/>
    </row>
    <row r="533" s="2" customFormat="1" ht="16.8" customHeight="1">
      <c r="A533" s="41"/>
      <c r="B533" s="47"/>
      <c r="C533" s="314" t="s">
        <v>871</v>
      </c>
      <c r="D533" s="41"/>
      <c r="E533" s="41"/>
      <c r="F533" s="41"/>
      <c r="G533" s="41"/>
      <c r="H533" s="47"/>
    </row>
    <row r="534" s="2" customFormat="1" ht="16.8" customHeight="1">
      <c r="A534" s="41"/>
      <c r="B534" s="47"/>
      <c r="C534" s="312" t="s">
        <v>326</v>
      </c>
      <c r="D534" s="312" t="s">
        <v>941</v>
      </c>
      <c r="E534" s="20" t="s">
        <v>136</v>
      </c>
      <c r="F534" s="313">
        <v>99</v>
      </c>
      <c r="G534" s="41"/>
      <c r="H534" s="47"/>
    </row>
    <row r="535" s="2" customFormat="1" ht="16.8" customHeight="1">
      <c r="A535" s="41"/>
      <c r="B535" s="47"/>
      <c r="C535" s="312" t="s">
        <v>261</v>
      </c>
      <c r="D535" s="312" t="s">
        <v>872</v>
      </c>
      <c r="E535" s="20" t="s">
        <v>136</v>
      </c>
      <c r="F535" s="313">
        <v>369</v>
      </c>
      <c r="G535" s="41"/>
      <c r="H535" s="47"/>
    </row>
    <row r="536" s="2" customFormat="1" ht="16.8" customHeight="1">
      <c r="A536" s="41"/>
      <c r="B536" s="47"/>
      <c r="C536" s="308" t="s">
        <v>840</v>
      </c>
      <c r="D536" s="309" t="s">
        <v>19</v>
      </c>
      <c r="E536" s="310" t="s">
        <v>19</v>
      </c>
      <c r="F536" s="311">
        <v>270</v>
      </c>
      <c r="G536" s="41"/>
      <c r="H536" s="47"/>
    </row>
    <row r="537" s="2" customFormat="1" ht="16.8" customHeight="1">
      <c r="A537" s="41"/>
      <c r="B537" s="47"/>
      <c r="C537" s="312" t="s">
        <v>19</v>
      </c>
      <c r="D537" s="312" t="s">
        <v>846</v>
      </c>
      <c r="E537" s="20" t="s">
        <v>19</v>
      </c>
      <c r="F537" s="313">
        <v>270</v>
      </c>
      <c r="G537" s="41"/>
      <c r="H537" s="47"/>
    </row>
    <row r="538" s="2" customFormat="1" ht="16.8" customHeight="1">
      <c r="A538" s="41"/>
      <c r="B538" s="47"/>
      <c r="C538" s="312" t="s">
        <v>840</v>
      </c>
      <c r="D538" s="312" t="s">
        <v>197</v>
      </c>
      <c r="E538" s="20" t="s">
        <v>19</v>
      </c>
      <c r="F538" s="313">
        <v>270</v>
      </c>
      <c r="G538" s="41"/>
      <c r="H538" s="47"/>
    </row>
    <row r="539" s="2" customFormat="1" ht="16.8" customHeight="1">
      <c r="A539" s="41"/>
      <c r="B539" s="47"/>
      <c r="C539" s="314" t="s">
        <v>871</v>
      </c>
      <c r="D539" s="41"/>
      <c r="E539" s="41"/>
      <c r="F539" s="41"/>
      <c r="G539" s="41"/>
      <c r="H539" s="47"/>
    </row>
    <row r="540" s="2" customFormat="1" ht="16.8" customHeight="1">
      <c r="A540" s="41"/>
      <c r="B540" s="47"/>
      <c r="C540" s="312" t="s">
        <v>332</v>
      </c>
      <c r="D540" s="312" t="s">
        <v>944</v>
      </c>
      <c r="E540" s="20" t="s">
        <v>136</v>
      </c>
      <c r="F540" s="313">
        <v>270</v>
      </c>
      <c r="G540" s="41"/>
      <c r="H540" s="47"/>
    </row>
    <row r="541" s="2" customFormat="1" ht="16.8" customHeight="1">
      <c r="A541" s="41"/>
      <c r="B541" s="47"/>
      <c r="C541" s="312" t="s">
        <v>261</v>
      </c>
      <c r="D541" s="312" t="s">
        <v>872</v>
      </c>
      <c r="E541" s="20" t="s">
        <v>136</v>
      </c>
      <c r="F541" s="313">
        <v>369</v>
      </c>
      <c r="G541" s="41"/>
      <c r="H541" s="47"/>
    </row>
    <row r="542" s="2" customFormat="1">
      <c r="A542" s="41"/>
      <c r="B542" s="47"/>
      <c r="C542" s="307" t="s">
        <v>953</v>
      </c>
      <c r="D542" s="307" t="s">
        <v>132</v>
      </c>
      <c r="E542" s="41"/>
      <c r="F542" s="41"/>
      <c r="G542" s="41"/>
      <c r="H542" s="47"/>
    </row>
    <row r="543" s="2" customFormat="1" ht="16.8" customHeight="1">
      <c r="A543" s="41"/>
      <c r="B543" s="47"/>
      <c r="C543" s="308" t="s">
        <v>688</v>
      </c>
      <c r="D543" s="309" t="s">
        <v>19</v>
      </c>
      <c r="E543" s="310" t="s">
        <v>19</v>
      </c>
      <c r="F543" s="311">
        <v>369</v>
      </c>
      <c r="G543" s="41"/>
      <c r="H543" s="47"/>
    </row>
    <row r="544" s="2" customFormat="1" ht="16.8" customHeight="1">
      <c r="A544" s="41"/>
      <c r="B544" s="47"/>
      <c r="C544" s="312" t="s">
        <v>19</v>
      </c>
      <c r="D544" s="312" t="s">
        <v>684</v>
      </c>
      <c r="E544" s="20" t="s">
        <v>19</v>
      </c>
      <c r="F544" s="313">
        <v>99</v>
      </c>
      <c r="G544" s="41"/>
      <c r="H544" s="47"/>
    </row>
    <row r="545" s="2" customFormat="1" ht="16.8" customHeight="1">
      <c r="A545" s="41"/>
      <c r="B545" s="47"/>
      <c r="C545" s="312" t="s">
        <v>19</v>
      </c>
      <c r="D545" s="312" t="s">
        <v>840</v>
      </c>
      <c r="E545" s="20" t="s">
        <v>19</v>
      </c>
      <c r="F545" s="313">
        <v>270</v>
      </c>
      <c r="G545" s="41"/>
      <c r="H545" s="47"/>
    </row>
    <row r="546" s="2" customFormat="1" ht="16.8" customHeight="1">
      <c r="A546" s="41"/>
      <c r="B546" s="47"/>
      <c r="C546" s="312" t="s">
        <v>688</v>
      </c>
      <c r="D546" s="312" t="s">
        <v>197</v>
      </c>
      <c r="E546" s="20" t="s">
        <v>19</v>
      </c>
      <c r="F546" s="313">
        <v>369</v>
      </c>
      <c r="G546" s="41"/>
      <c r="H546" s="47"/>
    </row>
    <row r="547" s="2" customFormat="1" ht="16.8" customHeight="1">
      <c r="A547" s="41"/>
      <c r="B547" s="47"/>
      <c r="C547" s="308" t="s">
        <v>684</v>
      </c>
      <c r="D547" s="309" t="s">
        <v>19</v>
      </c>
      <c r="E547" s="310" t="s">
        <v>136</v>
      </c>
      <c r="F547" s="311">
        <v>99</v>
      </c>
      <c r="G547" s="41"/>
      <c r="H547" s="47"/>
    </row>
    <row r="548" s="2" customFormat="1" ht="16.8" customHeight="1">
      <c r="A548" s="41"/>
      <c r="B548" s="47"/>
      <c r="C548" s="312" t="s">
        <v>19</v>
      </c>
      <c r="D548" s="312" t="s">
        <v>690</v>
      </c>
      <c r="E548" s="20" t="s">
        <v>19</v>
      </c>
      <c r="F548" s="313">
        <v>0</v>
      </c>
      <c r="G548" s="41"/>
      <c r="H548" s="47"/>
    </row>
    <row r="549" s="2" customFormat="1" ht="16.8" customHeight="1">
      <c r="A549" s="41"/>
      <c r="B549" s="47"/>
      <c r="C549" s="312" t="s">
        <v>19</v>
      </c>
      <c r="D549" s="312" t="s">
        <v>695</v>
      </c>
      <c r="E549" s="20" t="s">
        <v>19</v>
      </c>
      <c r="F549" s="313">
        <v>33</v>
      </c>
      <c r="G549" s="41"/>
      <c r="H549" s="47"/>
    </row>
    <row r="550" s="2" customFormat="1" ht="16.8" customHeight="1">
      <c r="A550" s="41"/>
      <c r="B550" s="47"/>
      <c r="C550" s="312" t="s">
        <v>19</v>
      </c>
      <c r="D550" s="312" t="s">
        <v>696</v>
      </c>
      <c r="E550" s="20" t="s">
        <v>19</v>
      </c>
      <c r="F550" s="313">
        <v>33</v>
      </c>
      <c r="G550" s="41"/>
      <c r="H550" s="47"/>
    </row>
    <row r="551" s="2" customFormat="1" ht="16.8" customHeight="1">
      <c r="A551" s="41"/>
      <c r="B551" s="47"/>
      <c r="C551" s="312" t="s">
        <v>19</v>
      </c>
      <c r="D551" s="312" t="s">
        <v>697</v>
      </c>
      <c r="E551" s="20" t="s">
        <v>19</v>
      </c>
      <c r="F551" s="313">
        <v>33</v>
      </c>
      <c r="G551" s="41"/>
      <c r="H551" s="47"/>
    </row>
    <row r="552" s="2" customFormat="1" ht="16.8" customHeight="1">
      <c r="A552" s="41"/>
      <c r="B552" s="47"/>
      <c r="C552" s="312" t="s">
        <v>684</v>
      </c>
      <c r="D552" s="312" t="s">
        <v>197</v>
      </c>
      <c r="E552" s="20" t="s">
        <v>19</v>
      </c>
      <c r="F552" s="313">
        <v>99</v>
      </c>
      <c r="G552" s="41"/>
      <c r="H552" s="47"/>
    </row>
    <row r="553" s="2" customFormat="1" ht="16.8" customHeight="1">
      <c r="A553" s="41"/>
      <c r="B553" s="47"/>
      <c r="C553" s="308" t="s">
        <v>840</v>
      </c>
      <c r="D553" s="309" t="s">
        <v>19</v>
      </c>
      <c r="E553" s="310" t="s">
        <v>19</v>
      </c>
      <c r="F553" s="311">
        <v>270</v>
      </c>
      <c r="G553" s="41"/>
      <c r="H553" s="47"/>
    </row>
    <row r="554" s="2" customFormat="1" ht="16.8" customHeight="1">
      <c r="A554" s="41"/>
      <c r="B554" s="47"/>
      <c r="C554" s="312" t="s">
        <v>19</v>
      </c>
      <c r="D554" s="312" t="s">
        <v>846</v>
      </c>
      <c r="E554" s="20" t="s">
        <v>19</v>
      </c>
      <c r="F554" s="313">
        <v>270</v>
      </c>
      <c r="G554" s="41"/>
      <c r="H554" s="47"/>
    </row>
    <row r="555" s="2" customFormat="1" ht="16.8" customHeight="1">
      <c r="A555" s="41"/>
      <c r="B555" s="47"/>
      <c r="C555" s="312" t="s">
        <v>840</v>
      </c>
      <c r="D555" s="312" t="s">
        <v>197</v>
      </c>
      <c r="E555" s="20" t="s">
        <v>19</v>
      </c>
      <c r="F555" s="313">
        <v>270</v>
      </c>
      <c r="G555" s="41"/>
      <c r="H555" s="47"/>
    </row>
    <row r="556" s="2" customFormat="1" ht="7.44" customHeight="1">
      <c r="A556" s="41"/>
      <c r="B556" s="169"/>
      <c r="C556" s="170"/>
      <c r="D556" s="170"/>
      <c r="E556" s="170"/>
      <c r="F556" s="170"/>
      <c r="G556" s="170"/>
      <c r="H556" s="47"/>
    </row>
    <row r="557" s="2" customFormat="1">
      <c r="A557" s="41"/>
      <c r="B557" s="41"/>
      <c r="C557" s="41"/>
      <c r="D557" s="41"/>
      <c r="E557" s="41"/>
      <c r="F557" s="41"/>
      <c r="G557" s="41"/>
      <c r="H557" s="41"/>
    </row>
  </sheetData>
  <sheetProtection sheet="1" formatColumns="0" formatRows="0" objects="1" scenarios="1" spinCount="100000" saltValue="OJCZcUoZb7xSaG/2ny4xFYiT8yz8e1aHqmSjg0p4TtaOUL7gIXs0D/eqHkob42CLF4fsJFOYvzZVwOyRLlgtRw==" hashValue="yVEIBHTv9HpSspffDg7u3m/ZwhzbPRVm3HCugTnIl/uyiG8f4wOEjWyVOV2l9zKAyPZ31GOLrO1dCIg/3ubOSA==" algorithmName="SHA-512" password="E8BA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315" customWidth="1"/>
    <col min="2" max="2" width="1.667969" style="315" customWidth="1"/>
    <col min="3" max="4" width="5" style="315" customWidth="1"/>
    <col min="5" max="5" width="11.66016" style="315" customWidth="1"/>
    <col min="6" max="6" width="9.160156" style="315" customWidth="1"/>
    <col min="7" max="7" width="5" style="315" customWidth="1"/>
    <col min="8" max="8" width="77.83203" style="315" customWidth="1"/>
    <col min="9" max="10" width="20" style="315" customWidth="1"/>
    <col min="11" max="11" width="1.667969" style="315" customWidth="1"/>
  </cols>
  <sheetData>
    <row r="1" s="1" customFormat="1" ht="37.5" customHeight="1"/>
    <row r="2" s="1" customFormat="1" ht="7.5" customHeight="1">
      <c r="B2" s="316"/>
      <c r="C2" s="317"/>
      <c r="D2" s="317"/>
      <c r="E2" s="317"/>
      <c r="F2" s="317"/>
      <c r="G2" s="317"/>
      <c r="H2" s="317"/>
      <c r="I2" s="317"/>
      <c r="J2" s="317"/>
      <c r="K2" s="318"/>
    </row>
    <row r="3" s="17" customFormat="1" ht="45" customHeight="1">
      <c r="B3" s="319"/>
      <c r="C3" s="320" t="s">
        <v>954</v>
      </c>
      <c r="D3" s="320"/>
      <c r="E3" s="320"/>
      <c r="F3" s="320"/>
      <c r="G3" s="320"/>
      <c r="H3" s="320"/>
      <c r="I3" s="320"/>
      <c r="J3" s="320"/>
      <c r="K3" s="321"/>
    </row>
    <row r="4" s="1" customFormat="1" ht="25.5" customHeight="1">
      <c r="B4" s="322"/>
      <c r="C4" s="323" t="s">
        <v>955</v>
      </c>
      <c r="D4" s="323"/>
      <c r="E4" s="323"/>
      <c r="F4" s="323"/>
      <c r="G4" s="323"/>
      <c r="H4" s="323"/>
      <c r="I4" s="323"/>
      <c r="J4" s="323"/>
      <c r="K4" s="324"/>
    </row>
    <row r="5" s="1" customFormat="1" ht="5.25" customHeight="1">
      <c r="B5" s="322"/>
      <c r="C5" s="325"/>
      <c r="D5" s="325"/>
      <c r="E5" s="325"/>
      <c r="F5" s="325"/>
      <c r="G5" s="325"/>
      <c r="H5" s="325"/>
      <c r="I5" s="325"/>
      <c r="J5" s="325"/>
      <c r="K5" s="324"/>
    </row>
    <row r="6" s="1" customFormat="1" ht="15" customHeight="1">
      <c r="B6" s="322"/>
      <c r="C6" s="326" t="s">
        <v>956</v>
      </c>
      <c r="D6" s="326"/>
      <c r="E6" s="326"/>
      <c r="F6" s="326"/>
      <c r="G6" s="326"/>
      <c r="H6" s="326"/>
      <c r="I6" s="326"/>
      <c r="J6" s="326"/>
      <c r="K6" s="324"/>
    </row>
    <row r="7" s="1" customFormat="1" ht="15" customHeight="1">
      <c r="B7" s="327"/>
      <c r="C7" s="326" t="s">
        <v>957</v>
      </c>
      <c r="D7" s="326"/>
      <c r="E7" s="326"/>
      <c r="F7" s="326"/>
      <c r="G7" s="326"/>
      <c r="H7" s="326"/>
      <c r="I7" s="326"/>
      <c r="J7" s="326"/>
      <c r="K7" s="324"/>
    </row>
    <row r="8" s="1" customFormat="1" ht="12.75" customHeight="1">
      <c r="B8" s="327"/>
      <c r="C8" s="326"/>
      <c r="D8" s="326"/>
      <c r="E8" s="326"/>
      <c r="F8" s="326"/>
      <c r="G8" s="326"/>
      <c r="H8" s="326"/>
      <c r="I8" s="326"/>
      <c r="J8" s="326"/>
      <c r="K8" s="324"/>
    </row>
    <row r="9" s="1" customFormat="1" ht="15" customHeight="1">
      <c r="B9" s="327"/>
      <c r="C9" s="326" t="s">
        <v>958</v>
      </c>
      <c r="D9" s="326"/>
      <c r="E9" s="326"/>
      <c r="F9" s="326"/>
      <c r="G9" s="326"/>
      <c r="H9" s="326"/>
      <c r="I9" s="326"/>
      <c r="J9" s="326"/>
      <c r="K9" s="324"/>
    </row>
    <row r="10" s="1" customFormat="1" ht="15" customHeight="1">
      <c r="B10" s="327"/>
      <c r="C10" s="326"/>
      <c r="D10" s="326" t="s">
        <v>959</v>
      </c>
      <c r="E10" s="326"/>
      <c r="F10" s="326"/>
      <c r="G10" s="326"/>
      <c r="H10" s="326"/>
      <c r="I10" s="326"/>
      <c r="J10" s="326"/>
      <c r="K10" s="324"/>
    </row>
    <row r="11" s="1" customFormat="1" ht="15" customHeight="1">
      <c r="B11" s="327"/>
      <c r="C11" s="328"/>
      <c r="D11" s="326" t="s">
        <v>960</v>
      </c>
      <c r="E11" s="326"/>
      <c r="F11" s="326"/>
      <c r="G11" s="326"/>
      <c r="H11" s="326"/>
      <c r="I11" s="326"/>
      <c r="J11" s="326"/>
      <c r="K11" s="324"/>
    </row>
    <row r="12" s="1" customFormat="1" ht="15" customHeight="1">
      <c r="B12" s="327"/>
      <c r="C12" s="328"/>
      <c r="D12" s="326"/>
      <c r="E12" s="326"/>
      <c r="F12" s="326"/>
      <c r="G12" s="326"/>
      <c r="H12" s="326"/>
      <c r="I12" s="326"/>
      <c r="J12" s="326"/>
      <c r="K12" s="324"/>
    </row>
    <row r="13" s="1" customFormat="1" ht="15" customHeight="1">
      <c r="B13" s="327"/>
      <c r="C13" s="328"/>
      <c r="D13" s="329" t="s">
        <v>961</v>
      </c>
      <c r="E13" s="326"/>
      <c r="F13" s="326"/>
      <c r="G13" s="326"/>
      <c r="H13" s="326"/>
      <c r="I13" s="326"/>
      <c r="J13" s="326"/>
      <c r="K13" s="324"/>
    </row>
    <row r="14" s="1" customFormat="1" ht="12.75" customHeight="1">
      <c r="B14" s="327"/>
      <c r="C14" s="328"/>
      <c r="D14" s="328"/>
      <c r="E14" s="328"/>
      <c r="F14" s="328"/>
      <c r="G14" s="328"/>
      <c r="H14" s="328"/>
      <c r="I14" s="328"/>
      <c r="J14" s="328"/>
      <c r="K14" s="324"/>
    </row>
    <row r="15" s="1" customFormat="1" ht="15" customHeight="1">
      <c r="B15" s="327"/>
      <c r="C15" s="328"/>
      <c r="D15" s="326" t="s">
        <v>962</v>
      </c>
      <c r="E15" s="326"/>
      <c r="F15" s="326"/>
      <c r="G15" s="326"/>
      <c r="H15" s="326"/>
      <c r="I15" s="326"/>
      <c r="J15" s="326"/>
      <c r="K15" s="324"/>
    </row>
    <row r="16" s="1" customFormat="1" ht="15" customHeight="1">
      <c r="B16" s="327"/>
      <c r="C16" s="328"/>
      <c r="D16" s="326" t="s">
        <v>963</v>
      </c>
      <c r="E16" s="326"/>
      <c r="F16" s="326"/>
      <c r="G16" s="326"/>
      <c r="H16" s="326"/>
      <c r="I16" s="326"/>
      <c r="J16" s="326"/>
      <c r="K16" s="324"/>
    </row>
    <row r="17" s="1" customFormat="1" ht="15" customHeight="1">
      <c r="B17" s="327"/>
      <c r="C17" s="328"/>
      <c r="D17" s="326" t="s">
        <v>964</v>
      </c>
      <c r="E17" s="326"/>
      <c r="F17" s="326"/>
      <c r="G17" s="326"/>
      <c r="H17" s="326"/>
      <c r="I17" s="326"/>
      <c r="J17" s="326"/>
      <c r="K17" s="324"/>
    </row>
    <row r="18" s="1" customFormat="1" ht="15" customHeight="1">
      <c r="B18" s="327"/>
      <c r="C18" s="328"/>
      <c r="D18" s="328"/>
      <c r="E18" s="330" t="s">
        <v>80</v>
      </c>
      <c r="F18" s="326" t="s">
        <v>965</v>
      </c>
      <c r="G18" s="326"/>
      <c r="H18" s="326"/>
      <c r="I18" s="326"/>
      <c r="J18" s="326"/>
      <c r="K18" s="324"/>
    </row>
    <row r="19" s="1" customFormat="1" ht="15" customHeight="1">
      <c r="B19" s="327"/>
      <c r="C19" s="328"/>
      <c r="D19" s="328"/>
      <c r="E19" s="330" t="s">
        <v>966</v>
      </c>
      <c r="F19" s="326" t="s">
        <v>967</v>
      </c>
      <c r="G19" s="326"/>
      <c r="H19" s="326"/>
      <c r="I19" s="326"/>
      <c r="J19" s="326"/>
      <c r="K19" s="324"/>
    </row>
    <row r="20" s="1" customFormat="1" ht="15" customHeight="1">
      <c r="B20" s="327"/>
      <c r="C20" s="328"/>
      <c r="D20" s="328"/>
      <c r="E20" s="330" t="s">
        <v>968</v>
      </c>
      <c r="F20" s="326" t="s">
        <v>969</v>
      </c>
      <c r="G20" s="326"/>
      <c r="H20" s="326"/>
      <c r="I20" s="326"/>
      <c r="J20" s="326"/>
      <c r="K20" s="324"/>
    </row>
    <row r="21" s="1" customFormat="1" ht="15" customHeight="1">
      <c r="B21" s="327"/>
      <c r="C21" s="328"/>
      <c r="D21" s="328"/>
      <c r="E21" s="330" t="s">
        <v>970</v>
      </c>
      <c r="F21" s="326" t="s">
        <v>971</v>
      </c>
      <c r="G21" s="326"/>
      <c r="H21" s="326"/>
      <c r="I21" s="326"/>
      <c r="J21" s="326"/>
      <c r="K21" s="324"/>
    </row>
    <row r="22" s="1" customFormat="1" ht="15" customHeight="1">
      <c r="B22" s="327"/>
      <c r="C22" s="328"/>
      <c r="D22" s="328"/>
      <c r="E22" s="330" t="s">
        <v>972</v>
      </c>
      <c r="F22" s="326" t="s">
        <v>479</v>
      </c>
      <c r="G22" s="326"/>
      <c r="H22" s="326"/>
      <c r="I22" s="326"/>
      <c r="J22" s="326"/>
      <c r="K22" s="324"/>
    </row>
    <row r="23" s="1" customFormat="1" ht="15" customHeight="1">
      <c r="B23" s="327"/>
      <c r="C23" s="328"/>
      <c r="D23" s="328"/>
      <c r="E23" s="330" t="s">
        <v>87</v>
      </c>
      <c r="F23" s="326" t="s">
        <v>973</v>
      </c>
      <c r="G23" s="326"/>
      <c r="H23" s="326"/>
      <c r="I23" s="326"/>
      <c r="J23" s="326"/>
      <c r="K23" s="324"/>
    </row>
    <row r="24" s="1" customFormat="1" ht="12.75" customHeight="1">
      <c r="B24" s="327"/>
      <c r="C24" s="328"/>
      <c r="D24" s="328"/>
      <c r="E24" s="328"/>
      <c r="F24" s="328"/>
      <c r="G24" s="328"/>
      <c r="H24" s="328"/>
      <c r="I24" s="328"/>
      <c r="J24" s="328"/>
      <c r="K24" s="324"/>
    </row>
    <row r="25" s="1" customFormat="1" ht="15" customHeight="1">
      <c r="B25" s="327"/>
      <c r="C25" s="326" t="s">
        <v>974</v>
      </c>
      <c r="D25" s="326"/>
      <c r="E25" s="326"/>
      <c r="F25" s="326"/>
      <c r="G25" s="326"/>
      <c r="H25" s="326"/>
      <c r="I25" s="326"/>
      <c r="J25" s="326"/>
      <c r="K25" s="324"/>
    </row>
    <row r="26" s="1" customFormat="1" ht="15" customHeight="1">
      <c r="B26" s="327"/>
      <c r="C26" s="326" t="s">
        <v>975</v>
      </c>
      <c r="D26" s="326"/>
      <c r="E26" s="326"/>
      <c r="F26" s="326"/>
      <c r="G26" s="326"/>
      <c r="H26" s="326"/>
      <c r="I26" s="326"/>
      <c r="J26" s="326"/>
      <c r="K26" s="324"/>
    </row>
    <row r="27" s="1" customFormat="1" ht="15" customHeight="1">
      <c r="B27" s="327"/>
      <c r="C27" s="326"/>
      <c r="D27" s="326" t="s">
        <v>976</v>
      </c>
      <c r="E27" s="326"/>
      <c r="F27" s="326"/>
      <c r="G27" s="326"/>
      <c r="H27" s="326"/>
      <c r="I27" s="326"/>
      <c r="J27" s="326"/>
      <c r="K27" s="324"/>
    </row>
    <row r="28" s="1" customFormat="1" ht="15" customHeight="1">
      <c r="B28" s="327"/>
      <c r="C28" s="328"/>
      <c r="D28" s="326" t="s">
        <v>977</v>
      </c>
      <c r="E28" s="326"/>
      <c r="F28" s="326"/>
      <c r="G28" s="326"/>
      <c r="H28" s="326"/>
      <c r="I28" s="326"/>
      <c r="J28" s="326"/>
      <c r="K28" s="324"/>
    </row>
    <row r="29" s="1" customFormat="1" ht="12.75" customHeight="1">
      <c r="B29" s="327"/>
      <c r="C29" s="328"/>
      <c r="D29" s="328"/>
      <c r="E29" s="328"/>
      <c r="F29" s="328"/>
      <c r="G29" s="328"/>
      <c r="H29" s="328"/>
      <c r="I29" s="328"/>
      <c r="J29" s="328"/>
      <c r="K29" s="324"/>
    </row>
    <row r="30" s="1" customFormat="1" ht="15" customHeight="1">
      <c r="B30" s="327"/>
      <c r="C30" s="328"/>
      <c r="D30" s="326" t="s">
        <v>978</v>
      </c>
      <c r="E30" s="326"/>
      <c r="F30" s="326"/>
      <c r="G30" s="326"/>
      <c r="H30" s="326"/>
      <c r="I30" s="326"/>
      <c r="J30" s="326"/>
      <c r="K30" s="324"/>
    </row>
    <row r="31" s="1" customFormat="1" ht="15" customHeight="1">
      <c r="B31" s="327"/>
      <c r="C31" s="328"/>
      <c r="D31" s="326" t="s">
        <v>979</v>
      </c>
      <c r="E31" s="326"/>
      <c r="F31" s="326"/>
      <c r="G31" s="326"/>
      <c r="H31" s="326"/>
      <c r="I31" s="326"/>
      <c r="J31" s="326"/>
      <c r="K31" s="324"/>
    </row>
    <row r="32" s="1" customFormat="1" ht="12.75" customHeight="1">
      <c r="B32" s="327"/>
      <c r="C32" s="328"/>
      <c r="D32" s="328"/>
      <c r="E32" s="328"/>
      <c r="F32" s="328"/>
      <c r="G32" s="328"/>
      <c r="H32" s="328"/>
      <c r="I32" s="328"/>
      <c r="J32" s="328"/>
      <c r="K32" s="324"/>
    </row>
    <row r="33" s="1" customFormat="1" ht="15" customHeight="1">
      <c r="B33" s="327"/>
      <c r="C33" s="328"/>
      <c r="D33" s="326" t="s">
        <v>980</v>
      </c>
      <c r="E33" s="326"/>
      <c r="F33" s="326"/>
      <c r="G33" s="326"/>
      <c r="H33" s="326"/>
      <c r="I33" s="326"/>
      <c r="J33" s="326"/>
      <c r="K33" s="324"/>
    </row>
    <row r="34" s="1" customFormat="1" ht="15" customHeight="1">
      <c r="B34" s="327"/>
      <c r="C34" s="328"/>
      <c r="D34" s="326" t="s">
        <v>981</v>
      </c>
      <c r="E34" s="326"/>
      <c r="F34" s="326"/>
      <c r="G34" s="326"/>
      <c r="H34" s="326"/>
      <c r="I34" s="326"/>
      <c r="J34" s="326"/>
      <c r="K34" s="324"/>
    </row>
    <row r="35" s="1" customFormat="1" ht="15" customHeight="1">
      <c r="B35" s="327"/>
      <c r="C35" s="328"/>
      <c r="D35" s="326" t="s">
        <v>982</v>
      </c>
      <c r="E35" s="326"/>
      <c r="F35" s="326"/>
      <c r="G35" s="326"/>
      <c r="H35" s="326"/>
      <c r="I35" s="326"/>
      <c r="J35" s="326"/>
      <c r="K35" s="324"/>
    </row>
    <row r="36" s="1" customFormat="1" ht="15" customHeight="1">
      <c r="B36" s="327"/>
      <c r="C36" s="328"/>
      <c r="D36" s="326"/>
      <c r="E36" s="329" t="s">
        <v>168</v>
      </c>
      <c r="F36" s="326"/>
      <c r="G36" s="326" t="s">
        <v>983</v>
      </c>
      <c r="H36" s="326"/>
      <c r="I36" s="326"/>
      <c r="J36" s="326"/>
      <c r="K36" s="324"/>
    </row>
    <row r="37" s="1" customFormat="1" ht="30.75" customHeight="1">
      <c r="B37" s="327"/>
      <c r="C37" s="328"/>
      <c r="D37" s="326"/>
      <c r="E37" s="329" t="s">
        <v>984</v>
      </c>
      <c r="F37" s="326"/>
      <c r="G37" s="326" t="s">
        <v>985</v>
      </c>
      <c r="H37" s="326"/>
      <c r="I37" s="326"/>
      <c r="J37" s="326"/>
      <c r="K37" s="324"/>
    </row>
    <row r="38" s="1" customFormat="1" ht="15" customHeight="1">
      <c r="B38" s="327"/>
      <c r="C38" s="328"/>
      <c r="D38" s="326"/>
      <c r="E38" s="329" t="s">
        <v>55</v>
      </c>
      <c r="F38" s="326"/>
      <c r="G38" s="326" t="s">
        <v>986</v>
      </c>
      <c r="H38" s="326"/>
      <c r="I38" s="326"/>
      <c r="J38" s="326"/>
      <c r="K38" s="324"/>
    </row>
    <row r="39" s="1" customFormat="1" ht="15" customHeight="1">
      <c r="B39" s="327"/>
      <c r="C39" s="328"/>
      <c r="D39" s="326"/>
      <c r="E39" s="329" t="s">
        <v>56</v>
      </c>
      <c r="F39" s="326"/>
      <c r="G39" s="326" t="s">
        <v>987</v>
      </c>
      <c r="H39" s="326"/>
      <c r="I39" s="326"/>
      <c r="J39" s="326"/>
      <c r="K39" s="324"/>
    </row>
    <row r="40" s="1" customFormat="1" ht="15" customHeight="1">
      <c r="B40" s="327"/>
      <c r="C40" s="328"/>
      <c r="D40" s="326"/>
      <c r="E40" s="329" t="s">
        <v>169</v>
      </c>
      <c r="F40" s="326"/>
      <c r="G40" s="326" t="s">
        <v>988</v>
      </c>
      <c r="H40" s="326"/>
      <c r="I40" s="326"/>
      <c r="J40" s="326"/>
      <c r="K40" s="324"/>
    </row>
    <row r="41" s="1" customFormat="1" ht="15" customHeight="1">
      <c r="B41" s="327"/>
      <c r="C41" s="328"/>
      <c r="D41" s="326"/>
      <c r="E41" s="329" t="s">
        <v>170</v>
      </c>
      <c r="F41" s="326"/>
      <c r="G41" s="326" t="s">
        <v>989</v>
      </c>
      <c r="H41" s="326"/>
      <c r="I41" s="326"/>
      <c r="J41" s="326"/>
      <c r="K41" s="324"/>
    </row>
    <row r="42" s="1" customFormat="1" ht="15" customHeight="1">
      <c r="B42" s="327"/>
      <c r="C42" s="328"/>
      <c r="D42" s="326"/>
      <c r="E42" s="329" t="s">
        <v>990</v>
      </c>
      <c r="F42" s="326"/>
      <c r="G42" s="326" t="s">
        <v>991</v>
      </c>
      <c r="H42" s="326"/>
      <c r="I42" s="326"/>
      <c r="J42" s="326"/>
      <c r="K42" s="324"/>
    </row>
    <row r="43" s="1" customFormat="1" ht="15" customHeight="1">
      <c r="B43" s="327"/>
      <c r="C43" s="328"/>
      <c r="D43" s="326"/>
      <c r="E43" s="329"/>
      <c r="F43" s="326"/>
      <c r="G43" s="326" t="s">
        <v>992</v>
      </c>
      <c r="H43" s="326"/>
      <c r="I43" s="326"/>
      <c r="J43" s="326"/>
      <c r="K43" s="324"/>
    </row>
    <row r="44" s="1" customFormat="1" ht="15" customHeight="1">
      <c r="B44" s="327"/>
      <c r="C44" s="328"/>
      <c r="D44" s="326"/>
      <c r="E44" s="329" t="s">
        <v>993</v>
      </c>
      <c r="F44" s="326"/>
      <c r="G44" s="326" t="s">
        <v>994</v>
      </c>
      <c r="H44" s="326"/>
      <c r="I44" s="326"/>
      <c r="J44" s="326"/>
      <c r="K44" s="324"/>
    </row>
    <row r="45" s="1" customFormat="1" ht="15" customHeight="1">
      <c r="B45" s="327"/>
      <c r="C45" s="328"/>
      <c r="D45" s="326"/>
      <c r="E45" s="329" t="s">
        <v>172</v>
      </c>
      <c r="F45" s="326"/>
      <c r="G45" s="326" t="s">
        <v>995</v>
      </c>
      <c r="H45" s="326"/>
      <c r="I45" s="326"/>
      <c r="J45" s="326"/>
      <c r="K45" s="324"/>
    </row>
    <row r="46" s="1" customFormat="1" ht="12.75" customHeight="1">
      <c r="B46" s="327"/>
      <c r="C46" s="328"/>
      <c r="D46" s="326"/>
      <c r="E46" s="326"/>
      <c r="F46" s="326"/>
      <c r="G46" s="326"/>
      <c r="H46" s="326"/>
      <c r="I46" s="326"/>
      <c r="J46" s="326"/>
      <c r="K46" s="324"/>
    </row>
    <row r="47" s="1" customFormat="1" ht="15" customHeight="1">
      <c r="B47" s="327"/>
      <c r="C47" s="328"/>
      <c r="D47" s="326" t="s">
        <v>996</v>
      </c>
      <c r="E47" s="326"/>
      <c r="F47" s="326"/>
      <c r="G47" s="326"/>
      <c r="H47" s="326"/>
      <c r="I47" s="326"/>
      <c r="J47" s="326"/>
      <c r="K47" s="324"/>
    </row>
    <row r="48" s="1" customFormat="1" ht="15" customHeight="1">
      <c r="B48" s="327"/>
      <c r="C48" s="328"/>
      <c r="D48" s="328"/>
      <c r="E48" s="326" t="s">
        <v>997</v>
      </c>
      <c r="F48" s="326"/>
      <c r="G48" s="326"/>
      <c r="H48" s="326"/>
      <c r="I48" s="326"/>
      <c r="J48" s="326"/>
      <c r="K48" s="324"/>
    </row>
    <row r="49" s="1" customFormat="1" ht="15" customHeight="1">
      <c r="B49" s="327"/>
      <c r="C49" s="328"/>
      <c r="D49" s="328"/>
      <c r="E49" s="326" t="s">
        <v>998</v>
      </c>
      <c r="F49" s="326"/>
      <c r="G49" s="326"/>
      <c r="H49" s="326"/>
      <c r="I49" s="326"/>
      <c r="J49" s="326"/>
      <c r="K49" s="324"/>
    </row>
    <row r="50" s="1" customFormat="1" ht="15" customHeight="1">
      <c r="B50" s="327"/>
      <c r="C50" s="328"/>
      <c r="D50" s="328"/>
      <c r="E50" s="326" t="s">
        <v>999</v>
      </c>
      <c r="F50" s="326"/>
      <c r="G50" s="326"/>
      <c r="H50" s="326"/>
      <c r="I50" s="326"/>
      <c r="J50" s="326"/>
      <c r="K50" s="324"/>
    </row>
    <row r="51" s="1" customFormat="1" ht="15" customHeight="1">
      <c r="B51" s="327"/>
      <c r="C51" s="328"/>
      <c r="D51" s="326" t="s">
        <v>1000</v>
      </c>
      <c r="E51" s="326"/>
      <c r="F51" s="326"/>
      <c r="G51" s="326"/>
      <c r="H51" s="326"/>
      <c r="I51" s="326"/>
      <c r="J51" s="326"/>
      <c r="K51" s="324"/>
    </row>
    <row r="52" s="1" customFormat="1" ht="25.5" customHeight="1">
      <c r="B52" s="322"/>
      <c r="C52" s="323" t="s">
        <v>1001</v>
      </c>
      <c r="D52" s="323"/>
      <c r="E52" s="323"/>
      <c r="F52" s="323"/>
      <c r="G52" s="323"/>
      <c r="H52" s="323"/>
      <c r="I52" s="323"/>
      <c r="J52" s="323"/>
      <c r="K52" s="324"/>
    </row>
    <row r="53" s="1" customFormat="1" ht="5.25" customHeight="1">
      <c r="B53" s="322"/>
      <c r="C53" s="325"/>
      <c r="D53" s="325"/>
      <c r="E53" s="325"/>
      <c r="F53" s="325"/>
      <c r="G53" s="325"/>
      <c r="H53" s="325"/>
      <c r="I53" s="325"/>
      <c r="J53" s="325"/>
      <c r="K53" s="324"/>
    </row>
    <row r="54" s="1" customFormat="1" ht="15" customHeight="1">
      <c r="B54" s="322"/>
      <c r="C54" s="326" t="s">
        <v>1002</v>
      </c>
      <c r="D54" s="326"/>
      <c r="E54" s="326"/>
      <c r="F54" s="326"/>
      <c r="G54" s="326"/>
      <c r="H54" s="326"/>
      <c r="I54" s="326"/>
      <c r="J54" s="326"/>
      <c r="K54" s="324"/>
    </row>
    <row r="55" s="1" customFormat="1" ht="15" customHeight="1">
      <c r="B55" s="322"/>
      <c r="C55" s="326" t="s">
        <v>1003</v>
      </c>
      <c r="D55" s="326"/>
      <c r="E55" s="326"/>
      <c r="F55" s="326"/>
      <c r="G55" s="326"/>
      <c r="H55" s="326"/>
      <c r="I55" s="326"/>
      <c r="J55" s="326"/>
      <c r="K55" s="324"/>
    </row>
    <row r="56" s="1" customFormat="1" ht="12.75" customHeight="1">
      <c r="B56" s="322"/>
      <c r="C56" s="326"/>
      <c r="D56" s="326"/>
      <c r="E56" s="326"/>
      <c r="F56" s="326"/>
      <c r="G56" s="326"/>
      <c r="H56" s="326"/>
      <c r="I56" s="326"/>
      <c r="J56" s="326"/>
      <c r="K56" s="324"/>
    </row>
    <row r="57" s="1" customFormat="1" ht="15" customHeight="1">
      <c r="B57" s="322"/>
      <c r="C57" s="326" t="s">
        <v>1004</v>
      </c>
      <c r="D57" s="326"/>
      <c r="E57" s="326"/>
      <c r="F57" s="326"/>
      <c r="G57" s="326"/>
      <c r="H57" s="326"/>
      <c r="I57" s="326"/>
      <c r="J57" s="326"/>
      <c r="K57" s="324"/>
    </row>
    <row r="58" s="1" customFormat="1" ht="15" customHeight="1">
      <c r="B58" s="322"/>
      <c r="C58" s="328"/>
      <c r="D58" s="326" t="s">
        <v>1005</v>
      </c>
      <c r="E58" s="326"/>
      <c r="F58" s="326"/>
      <c r="G58" s="326"/>
      <c r="H58" s="326"/>
      <c r="I58" s="326"/>
      <c r="J58" s="326"/>
      <c r="K58" s="324"/>
    </row>
    <row r="59" s="1" customFormat="1" ht="15" customHeight="1">
      <c r="B59" s="322"/>
      <c r="C59" s="328"/>
      <c r="D59" s="326" t="s">
        <v>1006</v>
      </c>
      <c r="E59" s="326"/>
      <c r="F59" s="326"/>
      <c r="G59" s="326"/>
      <c r="H59" s="326"/>
      <c r="I59" s="326"/>
      <c r="J59" s="326"/>
      <c r="K59" s="324"/>
    </row>
    <row r="60" s="1" customFormat="1" ht="15" customHeight="1">
      <c r="B60" s="322"/>
      <c r="C60" s="328"/>
      <c r="D60" s="326" t="s">
        <v>1007</v>
      </c>
      <c r="E60" s="326"/>
      <c r="F60" s="326"/>
      <c r="G60" s="326"/>
      <c r="H60" s="326"/>
      <c r="I60" s="326"/>
      <c r="J60" s="326"/>
      <c r="K60" s="324"/>
    </row>
    <row r="61" s="1" customFormat="1" ht="15" customHeight="1">
      <c r="B61" s="322"/>
      <c r="C61" s="328"/>
      <c r="D61" s="326" t="s">
        <v>1008</v>
      </c>
      <c r="E61" s="326"/>
      <c r="F61" s="326"/>
      <c r="G61" s="326"/>
      <c r="H61" s="326"/>
      <c r="I61" s="326"/>
      <c r="J61" s="326"/>
      <c r="K61" s="324"/>
    </row>
    <row r="62" s="1" customFormat="1" ht="15" customHeight="1">
      <c r="B62" s="322"/>
      <c r="C62" s="328"/>
      <c r="D62" s="331" t="s">
        <v>1009</v>
      </c>
      <c r="E62" s="331"/>
      <c r="F62" s="331"/>
      <c r="G62" s="331"/>
      <c r="H62" s="331"/>
      <c r="I62" s="331"/>
      <c r="J62" s="331"/>
      <c r="K62" s="324"/>
    </row>
    <row r="63" s="1" customFormat="1" ht="15" customHeight="1">
      <c r="B63" s="322"/>
      <c r="C63" s="328"/>
      <c r="D63" s="326" t="s">
        <v>1010</v>
      </c>
      <c r="E63" s="326"/>
      <c r="F63" s="326"/>
      <c r="G63" s="326"/>
      <c r="H63" s="326"/>
      <c r="I63" s="326"/>
      <c r="J63" s="326"/>
      <c r="K63" s="324"/>
    </row>
    <row r="64" s="1" customFormat="1" ht="12.75" customHeight="1">
      <c r="B64" s="322"/>
      <c r="C64" s="328"/>
      <c r="D64" s="328"/>
      <c r="E64" s="332"/>
      <c r="F64" s="328"/>
      <c r="G64" s="328"/>
      <c r="H64" s="328"/>
      <c r="I64" s="328"/>
      <c r="J64" s="328"/>
      <c r="K64" s="324"/>
    </row>
    <row r="65" s="1" customFormat="1" ht="15" customHeight="1">
      <c r="B65" s="322"/>
      <c r="C65" s="328"/>
      <c r="D65" s="326" t="s">
        <v>1011</v>
      </c>
      <c r="E65" s="326"/>
      <c r="F65" s="326"/>
      <c r="G65" s="326"/>
      <c r="H65" s="326"/>
      <c r="I65" s="326"/>
      <c r="J65" s="326"/>
      <c r="K65" s="324"/>
    </row>
    <row r="66" s="1" customFormat="1" ht="15" customHeight="1">
      <c r="B66" s="322"/>
      <c r="C66" s="328"/>
      <c r="D66" s="331" t="s">
        <v>1012</v>
      </c>
      <c r="E66" s="331"/>
      <c r="F66" s="331"/>
      <c r="G66" s="331"/>
      <c r="H66" s="331"/>
      <c r="I66" s="331"/>
      <c r="J66" s="331"/>
      <c r="K66" s="324"/>
    </row>
    <row r="67" s="1" customFormat="1" ht="15" customHeight="1">
      <c r="B67" s="322"/>
      <c r="C67" s="328"/>
      <c r="D67" s="326" t="s">
        <v>1013</v>
      </c>
      <c r="E67" s="326"/>
      <c r="F67" s="326"/>
      <c r="G67" s="326"/>
      <c r="H67" s="326"/>
      <c r="I67" s="326"/>
      <c r="J67" s="326"/>
      <c r="K67" s="324"/>
    </row>
    <row r="68" s="1" customFormat="1" ht="15" customHeight="1">
      <c r="B68" s="322"/>
      <c r="C68" s="328"/>
      <c r="D68" s="326" t="s">
        <v>1014</v>
      </c>
      <c r="E68" s="326"/>
      <c r="F68" s="326"/>
      <c r="G68" s="326"/>
      <c r="H68" s="326"/>
      <c r="I68" s="326"/>
      <c r="J68" s="326"/>
      <c r="K68" s="324"/>
    </row>
    <row r="69" s="1" customFormat="1" ht="15" customHeight="1">
      <c r="B69" s="322"/>
      <c r="C69" s="328"/>
      <c r="D69" s="326" t="s">
        <v>1015</v>
      </c>
      <c r="E69" s="326"/>
      <c r="F69" s="326"/>
      <c r="G69" s="326"/>
      <c r="H69" s="326"/>
      <c r="I69" s="326"/>
      <c r="J69" s="326"/>
      <c r="K69" s="324"/>
    </row>
    <row r="70" s="1" customFormat="1" ht="15" customHeight="1">
      <c r="B70" s="322"/>
      <c r="C70" s="328"/>
      <c r="D70" s="326" t="s">
        <v>1016</v>
      </c>
      <c r="E70" s="326"/>
      <c r="F70" s="326"/>
      <c r="G70" s="326"/>
      <c r="H70" s="326"/>
      <c r="I70" s="326"/>
      <c r="J70" s="326"/>
      <c r="K70" s="324"/>
    </row>
    <row r="71" s="1" customFormat="1" ht="12.75" customHeight="1">
      <c r="B71" s="333"/>
      <c r="C71" s="334"/>
      <c r="D71" s="334"/>
      <c r="E71" s="334"/>
      <c r="F71" s="334"/>
      <c r="G71" s="334"/>
      <c r="H71" s="334"/>
      <c r="I71" s="334"/>
      <c r="J71" s="334"/>
      <c r="K71" s="335"/>
    </row>
    <row r="72" s="1" customFormat="1" ht="18.75" customHeight="1">
      <c r="B72" s="336"/>
      <c r="C72" s="336"/>
      <c r="D72" s="336"/>
      <c r="E72" s="336"/>
      <c r="F72" s="336"/>
      <c r="G72" s="336"/>
      <c r="H72" s="336"/>
      <c r="I72" s="336"/>
      <c r="J72" s="336"/>
      <c r="K72" s="337"/>
    </row>
    <row r="73" s="1" customFormat="1" ht="18.75" customHeight="1">
      <c r="B73" s="337"/>
      <c r="C73" s="337"/>
      <c r="D73" s="337"/>
      <c r="E73" s="337"/>
      <c r="F73" s="337"/>
      <c r="G73" s="337"/>
      <c r="H73" s="337"/>
      <c r="I73" s="337"/>
      <c r="J73" s="337"/>
      <c r="K73" s="337"/>
    </row>
    <row r="74" s="1" customFormat="1" ht="7.5" customHeight="1">
      <c r="B74" s="338"/>
      <c r="C74" s="339"/>
      <c r="D74" s="339"/>
      <c r="E74" s="339"/>
      <c r="F74" s="339"/>
      <c r="G74" s="339"/>
      <c r="H74" s="339"/>
      <c r="I74" s="339"/>
      <c r="J74" s="339"/>
      <c r="K74" s="340"/>
    </row>
    <row r="75" s="1" customFormat="1" ht="45" customHeight="1">
      <c r="B75" s="341"/>
      <c r="C75" s="342" t="s">
        <v>1017</v>
      </c>
      <c r="D75" s="342"/>
      <c r="E75" s="342"/>
      <c r="F75" s="342"/>
      <c r="G75" s="342"/>
      <c r="H75" s="342"/>
      <c r="I75" s="342"/>
      <c r="J75" s="342"/>
      <c r="K75" s="343"/>
    </row>
    <row r="76" s="1" customFormat="1" ht="17.25" customHeight="1">
      <c r="B76" s="341"/>
      <c r="C76" s="344" t="s">
        <v>1018</v>
      </c>
      <c r="D76" s="344"/>
      <c r="E76" s="344"/>
      <c r="F76" s="344" t="s">
        <v>1019</v>
      </c>
      <c r="G76" s="345"/>
      <c r="H76" s="344" t="s">
        <v>56</v>
      </c>
      <c r="I76" s="344" t="s">
        <v>59</v>
      </c>
      <c r="J76" s="344" t="s">
        <v>1020</v>
      </c>
      <c r="K76" s="343"/>
    </row>
    <row r="77" s="1" customFormat="1" ht="17.25" customHeight="1">
      <c r="B77" s="341"/>
      <c r="C77" s="346" t="s">
        <v>1021</v>
      </c>
      <c r="D77" s="346"/>
      <c r="E77" s="346"/>
      <c r="F77" s="347" t="s">
        <v>1022</v>
      </c>
      <c r="G77" s="348"/>
      <c r="H77" s="346"/>
      <c r="I77" s="346"/>
      <c r="J77" s="346" t="s">
        <v>1023</v>
      </c>
      <c r="K77" s="343"/>
    </row>
    <row r="78" s="1" customFormat="1" ht="5.25" customHeight="1">
      <c r="B78" s="341"/>
      <c r="C78" s="349"/>
      <c r="D78" s="349"/>
      <c r="E78" s="349"/>
      <c r="F78" s="349"/>
      <c r="G78" s="350"/>
      <c r="H78" s="349"/>
      <c r="I78" s="349"/>
      <c r="J78" s="349"/>
      <c r="K78" s="343"/>
    </row>
    <row r="79" s="1" customFormat="1" ht="15" customHeight="1">
      <c r="B79" s="341"/>
      <c r="C79" s="329" t="s">
        <v>55</v>
      </c>
      <c r="D79" s="351"/>
      <c r="E79" s="351"/>
      <c r="F79" s="352" t="s">
        <v>1024</v>
      </c>
      <c r="G79" s="353"/>
      <c r="H79" s="329" t="s">
        <v>1025</v>
      </c>
      <c r="I79" s="329" t="s">
        <v>1026</v>
      </c>
      <c r="J79" s="329">
        <v>20</v>
      </c>
      <c r="K79" s="343"/>
    </row>
    <row r="80" s="1" customFormat="1" ht="15" customHeight="1">
      <c r="B80" s="341"/>
      <c r="C80" s="329" t="s">
        <v>1027</v>
      </c>
      <c r="D80" s="329"/>
      <c r="E80" s="329"/>
      <c r="F80" s="352" t="s">
        <v>1024</v>
      </c>
      <c r="G80" s="353"/>
      <c r="H80" s="329" t="s">
        <v>1028</v>
      </c>
      <c r="I80" s="329" t="s">
        <v>1026</v>
      </c>
      <c r="J80" s="329">
        <v>120</v>
      </c>
      <c r="K80" s="343"/>
    </row>
    <row r="81" s="1" customFormat="1" ht="15" customHeight="1">
      <c r="B81" s="354"/>
      <c r="C81" s="329" t="s">
        <v>1029</v>
      </c>
      <c r="D81" s="329"/>
      <c r="E81" s="329"/>
      <c r="F81" s="352" t="s">
        <v>1030</v>
      </c>
      <c r="G81" s="353"/>
      <c r="H81" s="329" t="s">
        <v>1031</v>
      </c>
      <c r="I81" s="329" t="s">
        <v>1026</v>
      </c>
      <c r="J81" s="329">
        <v>50</v>
      </c>
      <c r="K81" s="343"/>
    </row>
    <row r="82" s="1" customFormat="1" ht="15" customHeight="1">
      <c r="B82" s="354"/>
      <c r="C82" s="329" t="s">
        <v>1032</v>
      </c>
      <c r="D82" s="329"/>
      <c r="E82" s="329"/>
      <c r="F82" s="352" t="s">
        <v>1024</v>
      </c>
      <c r="G82" s="353"/>
      <c r="H82" s="329" t="s">
        <v>1033</v>
      </c>
      <c r="I82" s="329" t="s">
        <v>1034</v>
      </c>
      <c r="J82" s="329"/>
      <c r="K82" s="343"/>
    </row>
    <row r="83" s="1" customFormat="1" ht="15" customHeight="1">
      <c r="B83" s="354"/>
      <c r="C83" s="355" t="s">
        <v>1035</v>
      </c>
      <c r="D83" s="355"/>
      <c r="E83" s="355"/>
      <c r="F83" s="356" t="s">
        <v>1030</v>
      </c>
      <c r="G83" s="355"/>
      <c r="H83" s="355" t="s">
        <v>1036</v>
      </c>
      <c r="I83" s="355" t="s">
        <v>1026</v>
      </c>
      <c r="J83" s="355">
        <v>15</v>
      </c>
      <c r="K83" s="343"/>
    </row>
    <row r="84" s="1" customFormat="1" ht="15" customHeight="1">
      <c r="B84" s="354"/>
      <c r="C84" s="355" t="s">
        <v>1037</v>
      </c>
      <c r="D84" s="355"/>
      <c r="E84" s="355"/>
      <c r="F84" s="356" t="s">
        <v>1030</v>
      </c>
      <c r="G84" s="355"/>
      <c r="H84" s="355" t="s">
        <v>1038</v>
      </c>
      <c r="I84" s="355" t="s">
        <v>1026</v>
      </c>
      <c r="J84" s="355">
        <v>15</v>
      </c>
      <c r="K84" s="343"/>
    </row>
    <row r="85" s="1" customFormat="1" ht="15" customHeight="1">
      <c r="B85" s="354"/>
      <c r="C85" s="355" t="s">
        <v>1039</v>
      </c>
      <c r="D85" s="355"/>
      <c r="E85" s="355"/>
      <c r="F85" s="356" t="s">
        <v>1030</v>
      </c>
      <c r="G85" s="355"/>
      <c r="H85" s="355" t="s">
        <v>1040</v>
      </c>
      <c r="I85" s="355" t="s">
        <v>1026</v>
      </c>
      <c r="J85" s="355">
        <v>20</v>
      </c>
      <c r="K85" s="343"/>
    </row>
    <row r="86" s="1" customFormat="1" ht="15" customHeight="1">
      <c r="B86" s="354"/>
      <c r="C86" s="355" t="s">
        <v>1041</v>
      </c>
      <c r="D86" s="355"/>
      <c r="E86" s="355"/>
      <c r="F86" s="356" t="s">
        <v>1030</v>
      </c>
      <c r="G86" s="355"/>
      <c r="H86" s="355" t="s">
        <v>1042</v>
      </c>
      <c r="I86" s="355" t="s">
        <v>1026</v>
      </c>
      <c r="J86" s="355">
        <v>20</v>
      </c>
      <c r="K86" s="343"/>
    </row>
    <row r="87" s="1" customFormat="1" ht="15" customHeight="1">
      <c r="B87" s="354"/>
      <c r="C87" s="329" t="s">
        <v>1043</v>
      </c>
      <c r="D87" s="329"/>
      <c r="E87" s="329"/>
      <c r="F87" s="352" t="s">
        <v>1030</v>
      </c>
      <c r="G87" s="353"/>
      <c r="H87" s="329" t="s">
        <v>1044</v>
      </c>
      <c r="I87" s="329" t="s">
        <v>1026</v>
      </c>
      <c r="J87" s="329">
        <v>50</v>
      </c>
      <c r="K87" s="343"/>
    </row>
    <row r="88" s="1" customFormat="1" ht="15" customHeight="1">
      <c r="B88" s="354"/>
      <c r="C88" s="329" t="s">
        <v>1045</v>
      </c>
      <c r="D88" s="329"/>
      <c r="E88" s="329"/>
      <c r="F88" s="352" t="s">
        <v>1030</v>
      </c>
      <c r="G88" s="353"/>
      <c r="H88" s="329" t="s">
        <v>1046</v>
      </c>
      <c r="I88" s="329" t="s">
        <v>1026</v>
      </c>
      <c r="J88" s="329">
        <v>20</v>
      </c>
      <c r="K88" s="343"/>
    </row>
    <row r="89" s="1" customFormat="1" ht="15" customHeight="1">
      <c r="B89" s="354"/>
      <c r="C89" s="329" t="s">
        <v>1047</v>
      </c>
      <c r="D89" s="329"/>
      <c r="E89" s="329"/>
      <c r="F89" s="352" t="s">
        <v>1030</v>
      </c>
      <c r="G89" s="353"/>
      <c r="H89" s="329" t="s">
        <v>1048</v>
      </c>
      <c r="I89" s="329" t="s">
        <v>1026</v>
      </c>
      <c r="J89" s="329">
        <v>20</v>
      </c>
      <c r="K89" s="343"/>
    </row>
    <row r="90" s="1" customFormat="1" ht="15" customHeight="1">
      <c r="B90" s="354"/>
      <c r="C90" s="329" t="s">
        <v>1049</v>
      </c>
      <c r="D90" s="329"/>
      <c r="E90" s="329"/>
      <c r="F90" s="352" t="s">
        <v>1030</v>
      </c>
      <c r="G90" s="353"/>
      <c r="H90" s="329" t="s">
        <v>1050</v>
      </c>
      <c r="I90" s="329" t="s">
        <v>1026</v>
      </c>
      <c r="J90" s="329">
        <v>50</v>
      </c>
      <c r="K90" s="343"/>
    </row>
    <row r="91" s="1" customFormat="1" ht="15" customHeight="1">
      <c r="B91" s="354"/>
      <c r="C91" s="329" t="s">
        <v>1051</v>
      </c>
      <c r="D91" s="329"/>
      <c r="E91" s="329"/>
      <c r="F91" s="352" t="s">
        <v>1030</v>
      </c>
      <c r="G91" s="353"/>
      <c r="H91" s="329" t="s">
        <v>1051</v>
      </c>
      <c r="I91" s="329" t="s">
        <v>1026</v>
      </c>
      <c r="J91" s="329">
        <v>50</v>
      </c>
      <c r="K91" s="343"/>
    </row>
    <row r="92" s="1" customFormat="1" ht="15" customHeight="1">
      <c r="B92" s="354"/>
      <c r="C92" s="329" t="s">
        <v>1052</v>
      </c>
      <c r="D92" s="329"/>
      <c r="E92" s="329"/>
      <c r="F92" s="352" t="s">
        <v>1030</v>
      </c>
      <c r="G92" s="353"/>
      <c r="H92" s="329" t="s">
        <v>1053</v>
      </c>
      <c r="I92" s="329" t="s">
        <v>1026</v>
      </c>
      <c r="J92" s="329">
        <v>255</v>
      </c>
      <c r="K92" s="343"/>
    </row>
    <row r="93" s="1" customFormat="1" ht="15" customHeight="1">
      <c r="B93" s="354"/>
      <c r="C93" s="329" t="s">
        <v>1054</v>
      </c>
      <c r="D93" s="329"/>
      <c r="E93" s="329"/>
      <c r="F93" s="352" t="s">
        <v>1024</v>
      </c>
      <c r="G93" s="353"/>
      <c r="H93" s="329" t="s">
        <v>1055</v>
      </c>
      <c r="I93" s="329" t="s">
        <v>1056</v>
      </c>
      <c r="J93" s="329"/>
      <c r="K93" s="343"/>
    </row>
    <row r="94" s="1" customFormat="1" ht="15" customHeight="1">
      <c r="B94" s="354"/>
      <c r="C94" s="329" t="s">
        <v>1057</v>
      </c>
      <c r="D94" s="329"/>
      <c r="E94" s="329"/>
      <c r="F94" s="352" t="s">
        <v>1024</v>
      </c>
      <c r="G94" s="353"/>
      <c r="H94" s="329" t="s">
        <v>1058</v>
      </c>
      <c r="I94" s="329" t="s">
        <v>1059</v>
      </c>
      <c r="J94" s="329"/>
      <c r="K94" s="343"/>
    </row>
    <row r="95" s="1" customFormat="1" ht="15" customHeight="1">
      <c r="B95" s="354"/>
      <c r="C95" s="329" t="s">
        <v>1060</v>
      </c>
      <c r="D95" s="329"/>
      <c r="E95" s="329"/>
      <c r="F95" s="352" t="s">
        <v>1024</v>
      </c>
      <c r="G95" s="353"/>
      <c r="H95" s="329" t="s">
        <v>1060</v>
      </c>
      <c r="I95" s="329" t="s">
        <v>1059</v>
      </c>
      <c r="J95" s="329"/>
      <c r="K95" s="343"/>
    </row>
    <row r="96" s="1" customFormat="1" ht="15" customHeight="1">
      <c r="B96" s="354"/>
      <c r="C96" s="329" t="s">
        <v>40</v>
      </c>
      <c r="D96" s="329"/>
      <c r="E96" s="329"/>
      <c r="F96" s="352" t="s">
        <v>1024</v>
      </c>
      <c r="G96" s="353"/>
      <c r="H96" s="329" t="s">
        <v>1061</v>
      </c>
      <c r="I96" s="329" t="s">
        <v>1059</v>
      </c>
      <c r="J96" s="329"/>
      <c r="K96" s="343"/>
    </row>
    <row r="97" s="1" customFormat="1" ht="15" customHeight="1">
      <c r="B97" s="354"/>
      <c r="C97" s="329" t="s">
        <v>50</v>
      </c>
      <c r="D97" s="329"/>
      <c r="E97" s="329"/>
      <c r="F97" s="352" t="s">
        <v>1024</v>
      </c>
      <c r="G97" s="353"/>
      <c r="H97" s="329" t="s">
        <v>1062</v>
      </c>
      <c r="I97" s="329" t="s">
        <v>1059</v>
      </c>
      <c r="J97" s="329"/>
      <c r="K97" s="343"/>
    </row>
    <row r="98" s="1" customFormat="1" ht="15" customHeight="1">
      <c r="B98" s="357"/>
      <c r="C98" s="358"/>
      <c r="D98" s="358"/>
      <c r="E98" s="358"/>
      <c r="F98" s="358"/>
      <c r="G98" s="358"/>
      <c r="H98" s="358"/>
      <c r="I98" s="358"/>
      <c r="J98" s="358"/>
      <c r="K98" s="359"/>
    </row>
    <row r="99" s="1" customFormat="1" ht="18.75" customHeight="1">
      <c r="B99" s="360"/>
      <c r="C99" s="361"/>
      <c r="D99" s="361"/>
      <c r="E99" s="361"/>
      <c r="F99" s="361"/>
      <c r="G99" s="361"/>
      <c r="H99" s="361"/>
      <c r="I99" s="361"/>
      <c r="J99" s="361"/>
      <c r="K99" s="360"/>
    </row>
    <row r="100" s="1" customFormat="1" ht="18.75" customHeight="1">
      <c r="B100" s="337"/>
      <c r="C100" s="337"/>
      <c r="D100" s="337"/>
      <c r="E100" s="337"/>
      <c r="F100" s="337"/>
      <c r="G100" s="337"/>
      <c r="H100" s="337"/>
      <c r="I100" s="337"/>
      <c r="J100" s="337"/>
      <c r="K100" s="337"/>
    </row>
    <row r="101" s="1" customFormat="1" ht="7.5" customHeight="1">
      <c r="B101" s="338"/>
      <c r="C101" s="339"/>
      <c r="D101" s="339"/>
      <c r="E101" s="339"/>
      <c r="F101" s="339"/>
      <c r="G101" s="339"/>
      <c r="H101" s="339"/>
      <c r="I101" s="339"/>
      <c r="J101" s="339"/>
      <c r="K101" s="340"/>
    </row>
    <row r="102" s="1" customFormat="1" ht="45" customHeight="1">
      <c r="B102" s="341"/>
      <c r="C102" s="342" t="s">
        <v>1063</v>
      </c>
      <c r="D102" s="342"/>
      <c r="E102" s="342"/>
      <c r="F102" s="342"/>
      <c r="G102" s="342"/>
      <c r="H102" s="342"/>
      <c r="I102" s="342"/>
      <c r="J102" s="342"/>
      <c r="K102" s="343"/>
    </row>
    <row r="103" s="1" customFormat="1" ht="17.25" customHeight="1">
      <c r="B103" s="341"/>
      <c r="C103" s="344" t="s">
        <v>1018</v>
      </c>
      <c r="D103" s="344"/>
      <c r="E103" s="344"/>
      <c r="F103" s="344" t="s">
        <v>1019</v>
      </c>
      <c r="G103" s="345"/>
      <c r="H103" s="344" t="s">
        <v>56</v>
      </c>
      <c r="I103" s="344" t="s">
        <v>59</v>
      </c>
      <c r="J103" s="344" t="s">
        <v>1020</v>
      </c>
      <c r="K103" s="343"/>
    </row>
    <row r="104" s="1" customFormat="1" ht="17.25" customHeight="1">
      <c r="B104" s="341"/>
      <c r="C104" s="346" t="s">
        <v>1021</v>
      </c>
      <c r="D104" s="346"/>
      <c r="E104" s="346"/>
      <c r="F104" s="347" t="s">
        <v>1022</v>
      </c>
      <c r="G104" s="348"/>
      <c r="H104" s="346"/>
      <c r="I104" s="346"/>
      <c r="J104" s="346" t="s">
        <v>1023</v>
      </c>
      <c r="K104" s="343"/>
    </row>
    <row r="105" s="1" customFormat="1" ht="5.25" customHeight="1">
      <c r="B105" s="341"/>
      <c r="C105" s="344"/>
      <c r="D105" s="344"/>
      <c r="E105" s="344"/>
      <c r="F105" s="344"/>
      <c r="G105" s="362"/>
      <c r="H105" s="344"/>
      <c r="I105" s="344"/>
      <c r="J105" s="344"/>
      <c r="K105" s="343"/>
    </row>
    <row r="106" s="1" customFormat="1" ht="15" customHeight="1">
      <c r="B106" s="341"/>
      <c r="C106" s="329" t="s">
        <v>55</v>
      </c>
      <c r="D106" s="351"/>
      <c r="E106" s="351"/>
      <c r="F106" s="352" t="s">
        <v>1024</v>
      </c>
      <c r="G106" s="329"/>
      <c r="H106" s="329" t="s">
        <v>1064</v>
      </c>
      <c r="I106" s="329" t="s">
        <v>1026</v>
      </c>
      <c r="J106" s="329">
        <v>20</v>
      </c>
      <c r="K106" s="343"/>
    </row>
    <row r="107" s="1" customFormat="1" ht="15" customHeight="1">
      <c r="B107" s="341"/>
      <c r="C107" s="329" t="s">
        <v>1027</v>
      </c>
      <c r="D107" s="329"/>
      <c r="E107" s="329"/>
      <c r="F107" s="352" t="s">
        <v>1024</v>
      </c>
      <c r="G107" s="329"/>
      <c r="H107" s="329" t="s">
        <v>1064</v>
      </c>
      <c r="I107" s="329" t="s">
        <v>1026</v>
      </c>
      <c r="J107" s="329">
        <v>120</v>
      </c>
      <c r="K107" s="343"/>
    </row>
    <row r="108" s="1" customFormat="1" ht="15" customHeight="1">
      <c r="B108" s="354"/>
      <c r="C108" s="329" t="s">
        <v>1029</v>
      </c>
      <c r="D108" s="329"/>
      <c r="E108" s="329"/>
      <c r="F108" s="352" t="s">
        <v>1030</v>
      </c>
      <c r="G108" s="329"/>
      <c r="H108" s="329" t="s">
        <v>1064</v>
      </c>
      <c r="I108" s="329" t="s">
        <v>1026</v>
      </c>
      <c r="J108" s="329">
        <v>50</v>
      </c>
      <c r="K108" s="343"/>
    </row>
    <row r="109" s="1" customFormat="1" ht="15" customHeight="1">
      <c r="B109" s="354"/>
      <c r="C109" s="329" t="s">
        <v>1032</v>
      </c>
      <c r="D109" s="329"/>
      <c r="E109" s="329"/>
      <c r="F109" s="352" t="s">
        <v>1024</v>
      </c>
      <c r="G109" s="329"/>
      <c r="H109" s="329" t="s">
        <v>1064</v>
      </c>
      <c r="I109" s="329" t="s">
        <v>1034</v>
      </c>
      <c r="J109" s="329"/>
      <c r="K109" s="343"/>
    </row>
    <row r="110" s="1" customFormat="1" ht="15" customHeight="1">
      <c r="B110" s="354"/>
      <c r="C110" s="329" t="s">
        <v>1043</v>
      </c>
      <c r="D110" s="329"/>
      <c r="E110" s="329"/>
      <c r="F110" s="352" t="s">
        <v>1030</v>
      </c>
      <c r="G110" s="329"/>
      <c r="H110" s="329" t="s">
        <v>1064</v>
      </c>
      <c r="I110" s="329" t="s">
        <v>1026</v>
      </c>
      <c r="J110" s="329">
        <v>50</v>
      </c>
      <c r="K110" s="343"/>
    </row>
    <row r="111" s="1" customFormat="1" ht="15" customHeight="1">
      <c r="B111" s="354"/>
      <c r="C111" s="329" t="s">
        <v>1051</v>
      </c>
      <c r="D111" s="329"/>
      <c r="E111" s="329"/>
      <c r="F111" s="352" t="s">
        <v>1030</v>
      </c>
      <c r="G111" s="329"/>
      <c r="H111" s="329" t="s">
        <v>1064</v>
      </c>
      <c r="I111" s="329" t="s">
        <v>1026</v>
      </c>
      <c r="J111" s="329">
        <v>50</v>
      </c>
      <c r="K111" s="343"/>
    </row>
    <row r="112" s="1" customFormat="1" ht="15" customHeight="1">
      <c r="B112" s="354"/>
      <c r="C112" s="329" t="s">
        <v>1049</v>
      </c>
      <c r="D112" s="329"/>
      <c r="E112" s="329"/>
      <c r="F112" s="352" t="s">
        <v>1030</v>
      </c>
      <c r="G112" s="329"/>
      <c r="H112" s="329" t="s">
        <v>1064</v>
      </c>
      <c r="I112" s="329" t="s">
        <v>1026</v>
      </c>
      <c r="J112" s="329">
        <v>50</v>
      </c>
      <c r="K112" s="343"/>
    </row>
    <row r="113" s="1" customFormat="1" ht="15" customHeight="1">
      <c r="B113" s="354"/>
      <c r="C113" s="329" t="s">
        <v>55</v>
      </c>
      <c r="D113" s="329"/>
      <c r="E113" s="329"/>
      <c r="F113" s="352" t="s">
        <v>1024</v>
      </c>
      <c r="G113" s="329"/>
      <c r="H113" s="329" t="s">
        <v>1065</v>
      </c>
      <c r="I113" s="329" t="s">
        <v>1026</v>
      </c>
      <c r="J113" s="329">
        <v>20</v>
      </c>
      <c r="K113" s="343"/>
    </row>
    <row r="114" s="1" customFormat="1" ht="15" customHeight="1">
      <c r="B114" s="354"/>
      <c r="C114" s="329" t="s">
        <v>1066</v>
      </c>
      <c r="D114" s="329"/>
      <c r="E114" s="329"/>
      <c r="F114" s="352" t="s">
        <v>1024</v>
      </c>
      <c r="G114" s="329"/>
      <c r="H114" s="329" t="s">
        <v>1067</v>
      </c>
      <c r="I114" s="329" t="s">
        <v>1026</v>
      </c>
      <c r="J114" s="329">
        <v>120</v>
      </c>
      <c r="K114" s="343"/>
    </row>
    <row r="115" s="1" customFormat="1" ht="15" customHeight="1">
      <c r="B115" s="354"/>
      <c r="C115" s="329" t="s">
        <v>40</v>
      </c>
      <c r="D115" s="329"/>
      <c r="E115" s="329"/>
      <c r="F115" s="352" t="s">
        <v>1024</v>
      </c>
      <c r="G115" s="329"/>
      <c r="H115" s="329" t="s">
        <v>1068</v>
      </c>
      <c r="I115" s="329" t="s">
        <v>1059</v>
      </c>
      <c r="J115" s="329"/>
      <c r="K115" s="343"/>
    </row>
    <row r="116" s="1" customFormat="1" ht="15" customHeight="1">
      <c r="B116" s="354"/>
      <c r="C116" s="329" t="s">
        <v>50</v>
      </c>
      <c r="D116" s="329"/>
      <c r="E116" s="329"/>
      <c r="F116" s="352" t="s">
        <v>1024</v>
      </c>
      <c r="G116" s="329"/>
      <c r="H116" s="329" t="s">
        <v>1069</v>
      </c>
      <c r="I116" s="329" t="s">
        <v>1059</v>
      </c>
      <c r="J116" s="329"/>
      <c r="K116" s="343"/>
    </row>
    <row r="117" s="1" customFormat="1" ht="15" customHeight="1">
      <c r="B117" s="354"/>
      <c r="C117" s="329" t="s">
        <v>59</v>
      </c>
      <c r="D117" s="329"/>
      <c r="E117" s="329"/>
      <c r="F117" s="352" t="s">
        <v>1024</v>
      </c>
      <c r="G117" s="329"/>
      <c r="H117" s="329" t="s">
        <v>1070</v>
      </c>
      <c r="I117" s="329" t="s">
        <v>1071</v>
      </c>
      <c r="J117" s="329"/>
      <c r="K117" s="343"/>
    </row>
    <row r="118" s="1" customFormat="1" ht="15" customHeight="1">
      <c r="B118" s="357"/>
      <c r="C118" s="363"/>
      <c r="D118" s="363"/>
      <c r="E118" s="363"/>
      <c r="F118" s="363"/>
      <c r="G118" s="363"/>
      <c r="H118" s="363"/>
      <c r="I118" s="363"/>
      <c r="J118" s="363"/>
      <c r="K118" s="359"/>
    </row>
    <row r="119" s="1" customFormat="1" ht="18.75" customHeight="1">
      <c r="B119" s="364"/>
      <c r="C119" s="365"/>
      <c r="D119" s="365"/>
      <c r="E119" s="365"/>
      <c r="F119" s="366"/>
      <c r="G119" s="365"/>
      <c r="H119" s="365"/>
      <c r="I119" s="365"/>
      <c r="J119" s="365"/>
      <c r="K119" s="364"/>
    </row>
    <row r="120" s="1" customFormat="1" ht="18.75" customHeight="1">
      <c r="B120" s="337"/>
      <c r="C120" s="337"/>
      <c r="D120" s="337"/>
      <c r="E120" s="337"/>
      <c r="F120" s="337"/>
      <c r="G120" s="337"/>
      <c r="H120" s="337"/>
      <c r="I120" s="337"/>
      <c r="J120" s="337"/>
      <c r="K120" s="337"/>
    </row>
    <row r="121" s="1" customFormat="1" ht="7.5" customHeight="1">
      <c r="B121" s="367"/>
      <c r="C121" s="368"/>
      <c r="D121" s="368"/>
      <c r="E121" s="368"/>
      <c r="F121" s="368"/>
      <c r="G121" s="368"/>
      <c r="H121" s="368"/>
      <c r="I121" s="368"/>
      <c r="J121" s="368"/>
      <c r="K121" s="369"/>
    </row>
    <row r="122" s="1" customFormat="1" ht="45" customHeight="1">
      <c r="B122" s="370"/>
      <c r="C122" s="320" t="s">
        <v>1072</v>
      </c>
      <c r="D122" s="320"/>
      <c r="E122" s="320"/>
      <c r="F122" s="320"/>
      <c r="G122" s="320"/>
      <c r="H122" s="320"/>
      <c r="I122" s="320"/>
      <c r="J122" s="320"/>
      <c r="K122" s="371"/>
    </row>
    <row r="123" s="1" customFormat="1" ht="17.25" customHeight="1">
      <c r="B123" s="372"/>
      <c r="C123" s="344" t="s">
        <v>1018</v>
      </c>
      <c r="D123" s="344"/>
      <c r="E123" s="344"/>
      <c r="F123" s="344" t="s">
        <v>1019</v>
      </c>
      <c r="G123" s="345"/>
      <c r="H123" s="344" t="s">
        <v>56</v>
      </c>
      <c r="I123" s="344" t="s">
        <v>59</v>
      </c>
      <c r="J123" s="344" t="s">
        <v>1020</v>
      </c>
      <c r="K123" s="373"/>
    </row>
    <row r="124" s="1" customFormat="1" ht="17.25" customHeight="1">
      <c r="B124" s="372"/>
      <c r="C124" s="346" t="s">
        <v>1021</v>
      </c>
      <c r="D124" s="346"/>
      <c r="E124" s="346"/>
      <c r="F124" s="347" t="s">
        <v>1022</v>
      </c>
      <c r="G124" s="348"/>
      <c r="H124" s="346"/>
      <c r="I124" s="346"/>
      <c r="J124" s="346" t="s">
        <v>1023</v>
      </c>
      <c r="K124" s="373"/>
    </row>
    <row r="125" s="1" customFormat="1" ht="5.25" customHeight="1">
      <c r="B125" s="374"/>
      <c r="C125" s="349"/>
      <c r="D125" s="349"/>
      <c r="E125" s="349"/>
      <c r="F125" s="349"/>
      <c r="G125" s="375"/>
      <c r="H125" s="349"/>
      <c r="I125" s="349"/>
      <c r="J125" s="349"/>
      <c r="K125" s="376"/>
    </row>
    <row r="126" s="1" customFormat="1" ht="15" customHeight="1">
      <c r="B126" s="374"/>
      <c r="C126" s="329" t="s">
        <v>1027</v>
      </c>
      <c r="D126" s="351"/>
      <c r="E126" s="351"/>
      <c r="F126" s="352" t="s">
        <v>1024</v>
      </c>
      <c r="G126" s="329"/>
      <c r="H126" s="329" t="s">
        <v>1064</v>
      </c>
      <c r="I126" s="329" t="s">
        <v>1026</v>
      </c>
      <c r="J126" s="329">
        <v>120</v>
      </c>
      <c r="K126" s="377"/>
    </row>
    <row r="127" s="1" customFormat="1" ht="15" customHeight="1">
      <c r="B127" s="374"/>
      <c r="C127" s="329" t="s">
        <v>1073</v>
      </c>
      <c r="D127" s="329"/>
      <c r="E127" s="329"/>
      <c r="F127" s="352" t="s">
        <v>1024</v>
      </c>
      <c r="G127" s="329"/>
      <c r="H127" s="329" t="s">
        <v>1074</v>
      </c>
      <c r="I127" s="329" t="s">
        <v>1026</v>
      </c>
      <c r="J127" s="329" t="s">
        <v>1075</v>
      </c>
      <c r="K127" s="377"/>
    </row>
    <row r="128" s="1" customFormat="1" ht="15" customHeight="1">
      <c r="B128" s="374"/>
      <c r="C128" s="329" t="s">
        <v>87</v>
      </c>
      <c r="D128" s="329"/>
      <c r="E128" s="329"/>
      <c r="F128" s="352" t="s">
        <v>1024</v>
      </c>
      <c r="G128" s="329"/>
      <c r="H128" s="329" t="s">
        <v>1076</v>
      </c>
      <c r="I128" s="329" t="s">
        <v>1026</v>
      </c>
      <c r="J128" s="329" t="s">
        <v>1075</v>
      </c>
      <c r="K128" s="377"/>
    </row>
    <row r="129" s="1" customFormat="1" ht="15" customHeight="1">
      <c r="B129" s="374"/>
      <c r="C129" s="329" t="s">
        <v>1035</v>
      </c>
      <c r="D129" s="329"/>
      <c r="E129" s="329"/>
      <c r="F129" s="352" t="s">
        <v>1030</v>
      </c>
      <c r="G129" s="329"/>
      <c r="H129" s="329" t="s">
        <v>1036</v>
      </c>
      <c r="I129" s="329" t="s">
        <v>1026</v>
      </c>
      <c r="J129" s="329">
        <v>15</v>
      </c>
      <c r="K129" s="377"/>
    </row>
    <row r="130" s="1" customFormat="1" ht="15" customHeight="1">
      <c r="B130" s="374"/>
      <c r="C130" s="355" t="s">
        <v>1037</v>
      </c>
      <c r="D130" s="355"/>
      <c r="E130" s="355"/>
      <c r="F130" s="356" t="s">
        <v>1030</v>
      </c>
      <c r="G130" s="355"/>
      <c r="H130" s="355" t="s">
        <v>1038</v>
      </c>
      <c r="I130" s="355" t="s">
        <v>1026</v>
      </c>
      <c r="J130" s="355">
        <v>15</v>
      </c>
      <c r="K130" s="377"/>
    </row>
    <row r="131" s="1" customFormat="1" ht="15" customHeight="1">
      <c r="B131" s="374"/>
      <c r="C131" s="355" t="s">
        <v>1039</v>
      </c>
      <c r="D131" s="355"/>
      <c r="E131" s="355"/>
      <c r="F131" s="356" t="s">
        <v>1030</v>
      </c>
      <c r="G131" s="355"/>
      <c r="H131" s="355" t="s">
        <v>1040</v>
      </c>
      <c r="I131" s="355" t="s">
        <v>1026</v>
      </c>
      <c r="J131" s="355">
        <v>20</v>
      </c>
      <c r="K131" s="377"/>
    </row>
    <row r="132" s="1" customFormat="1" ht="15" customHeight="1">
      <c r="B132" s="374"/>
      <c r="C132" s="355" t="s">
        <v>1041</v>
      </c>
      <c r="D132" s="355"/>
      <c r="E132" s="355"/>
      <c r="F132" s="356" t="s">
        <v>1030</v>
      </c>
      <c r="G132" s="355"/>
      <c r="H132" s="355" t="s">
        <v>1042</v>
      </c>
      <c r="I132" s="355" t="s">
        <v>1026</v>
      </c>
      <c r="J132" s="355">
        <v>20</v>
      </c>
      <c r="K132" s="377"/>
    </row>
    <row r="133" s="1" customFormat="1" ht="15" customHeight="1">
      <c r="B133" s="374"/>
      <c r="C133" s="329" t="s">
        <v>1029</v>
      </c>
      <c r="D133" s="329"/>
      <c r="E133" s="329"/>
      <c r="F133" s="352" t="s">
        <v>1030</v>
      </c>
      <c r="G133" s="329"/>
      <c r="H133" s="329" t="s">
        <v>1064</v>
      </c>
      <c r="I133" s="329" t="s">
        <v>1026</v>
      </c>
      <c r="J133" s="329">
        <v>50</v>
      </c>
      <c r="K133" s="377"/>
    </row>
    <row r="134" s="1" customFormat="1" ht="15" customHeight="1">
      <c r="B134" s="374"/>
      <c r="C134" s="329" t="s">
        <v>1043</v>
      </c>
      <c r="D134" s="329"/>
      <c r="E134" s="329"/>
      <c r="F134" s="352" t="s">
        <v>1030</v>
      </c>
      <c r="G134" s="329"/>
      <c r="H134" s="329" t="s">
        <v>1064</v>
      </c>
      <c r="I134" s="329" t="s">
        <v>1026</v>
      </c>
      <c r="J134" s="329">
        <v>50</v>
      </c>
      <c r="K134" s="377"/>
    </row>
    <row r="135" s="1" customFormat="1" ht="15" customHeight="1">
      <c r="B135" s="374"/>
      <c r="C135" s="329" t="s">
        <v>1049</v>
      </c>
      <c r="D135" s="329"/>
      <c r="E135" s="329"/>
      <c r="F135" s="352" t="s">
        <v>1030</v>
      </c>
      <c r="G135" s="329"/>
      <c r="H135" s="329" t="s">
        <v>1064</v>
      </c>
      <c r="I135" s="329" t="s">
        <v>1026</v>
      </c>
      <c r="J135" s="329">
        <v>50</v>
      </c>
      <c r="K135" s="377"/>
    </row>
    <row r="136" s="1" customFormat="1" ht="15" customHeight="1">
      <c r="B136" s="374"/>
      <c r="C136" s="329" t="s">
        <v>1051</v>
      </c>
      <c r="D136" s="329"/>
      <c r="E136" s="329"/>
      <c r="F136" s="352" t="s">
        <v>1030</v>
      </c>
      <c r="G136" s="329"/>
      <c r="H136" s="329" t="s">
        <v>1064</v>
      </c>
      <c r="I136" s="329" t="s">
        <v>1026</v>
      </c>
      <c r="J136" s="329">
        <v>50</v>
      </c>
      <c r="K136" s="377"/>
    </row>
    <row r="137" s="1" customFormat="1" ht="15" customHeight="1">
      <c r="B137" s="374"/>
      <c r="C137" s="329" t="s">
        <v>1052</v>
      </c>
      <c r="D137" s="329"/>
      <c r="E137" s="329"/>
      <c r="F137" s="352" t="s">
        <v>1030</v>
      </c>
      <c r="G137" s="329"/>
      <c r="H137" s="329" t="s">
        <v>1077</v>
      </c>
      <c r="I137" s="329" t="s">
        <v>1026</v>
      </c>
      <c r="J137" s="329">
        <v>255</v>
      </c>
      <c r="K137" s="377"/>
    </row>
    <row r="138" s="1" customFormat="1" ht="15" customHeight="1">
      <c r="B138" s="374"/>
      <c r="C138" s="329" t="s">
        <v>1054</v>
      </c>
      <c r="D138" s="329"/>
      <c r="E138" s="329"/>
      <c r="F138" s="352" t="s">
        <v>1024</v>
      </c>
      <c r="G138" s="329"/>
      <c r="H138" s="329" t="s">
        <v>1078</v>
      </c>
      <c r="I138" s="329" t="s">
        <v>1056</v>
      </c>
      <c r="J138" s="329"/>
      <c r="K138" s="377"/>
    </row>
    <row r="139" s="1" customFormat="1" ht="15" customHeight="1">
      <c r="B139" s="374"/>
      <c r="C139" s="329" t="s">
        <v>1057</v>
      </c>
      <c r="D139" s="329"/>
      <c r="E139" s="329"/>
      <c r="F139" s="352" t="s">
        <v>1024</v>
      </c>
      <c r="G139" s="329"/>
      <c r="H139" s="329" t="s">
        <v>1079</v>
      </c>
      <c r="I139" s="329" t="s">
        <v>1059</v>
      </c>
      <c r="J139" s="329"/>
      <c r="K139" s="377"/>
    </row>
    <row r="140" s="1" customFormat="1" ht="15" customHeight="1">
      <c r="B140" s="374"/>
      <c r="C140" s="329" t="s">
        <v>1060</v>
      </c>
      <c r="D140" s="329"/>
      <c r="E140" s="329"/>
      <c r="F140" s="352" t="s">
        <v>1024</v>
      </c>
      <c r="G140" s="329"/>
      <c r="H140" s="329" t="s">
        <v>1060</v>
      </c>
      <c r="I140" s="329" t="s">
        <v>1059</v>
      </c>
      <c r="J140" s="329"/>
      <c r="K140" s="377"/>
    </row>
    <row r="141" s="1" customFormat="1" ht="15" customHeight="1">
      <c r="B141" s="374"/>
      <c r="C141" s="329" t="s">
        <v>40</v>
      </c>
      <c r="D141" s="329"/>
      <c r="E141" s="329"/>
      <c r="F141" s="352" t="s">
        <v>1024</v>
      </c>
      <c r="G141" s="329"/>
      <c r="H141" s="329" t="s">
        <v>1080</v>
      </c>
      <c r="I141" s="329" t="s">
        <v>1059</v>
      </c>
      <c r="J141" s="329"/>
      <c r="K141" s="377"/>
    </row>
    <row r="142" s="1" customFormat="1" ht="15" customHeight="1">
      <c r="B142" s="374"/>
      <c r="C142" s="329" t="s">
        <v>1081</v>
      </c>
      <c r="D142" s="329"/>
      <c r="E142" s="329"/>
      <c r="F142" s="352" t="s">
        <v>1024</v>
      </c>
      <c r="G142" s="329"/>
      <c r="H142" s="329" t="s">
        <v>1082</v>
      </c>
      <c r="I142" s="329" t="s">
        <v>1059</v>
      </c>
      <c r="J142" s="329"/>
      <c r="K142" s="377"/>
    </row>
    <row r="143" s="1" customFormat="1" ht="15" customHeight="1">
      <c r="B143" s="378"/>
      <c r="C143" s="379"/>
      <c r="D143" s="379"/>
      <c r="E143" s="379"/>
      <c r="F143" s="379"/>
      <c r="G143" s="379"/>
      <c r="H143" s="379"/>
      <c r="I143" s="379"/>
      <c r="J143" s="379"/>
      <c r="K143" s="380"/>
    </row>
    <row r="144" s="1" customFormat="1" ht="18.75" customHeight="1">
      <c r="B144" s="365"/>
      <c r="C144" s="365"/>
      <c r="D144" s="365"/>
      <c r="E144" s="365"/>
      <c r="F144" s="366"/>
      <c r="G144" s="365"/>
      <c r="H144" s="365"/>
      <c r="I144" s="365"/>
      <c r="J144" s="365"/>
      <c r="K144" s="365"/>
    </row>
    <row r="145" s="1" customFormat="1" ht="18.75" customHeight="1">
      <c r="B145" s="337"/>
      <c r="C145" s="337"/>
      <c r="D145" s="337"/>
      <c r="E145" s="337"/>
      <c r="F145" s="337"/>
      <c r="G145" s="337"/>
      <c r="H145" s="337"/>
      <c r="I145" s="337"/>
      <c r="J145" s="337"/>
      <c r="K145" s="337"/>
    </row>
    <row r="146" s="1" customFormat="1" ht="7.5" customHeight="1">
      <c r="B146" s="338"/>
      <c r="C146" s="339"/>
      <c r="D146" s="339"/>
      <c r="E146" s="339"/>
      <c r="F146" s="339"/>
      <c r="G146" s="339"/>
      <c r="H146" s="339"/>
      <c r="I146" s="339"/>
      <c r="J146" s="339"/>
      <c r="K146" s="340"/>
    </row>
    <row r="147" s="1" customFormat="1" ht="45" customHeight="1">
      <c r="B147" s="341"/>
      <c r="C147" s="342" t="s">
        <v>1083</v>
      </c>
      <c r="D147" s="342"/>
      <c r="E147" s="342"/>
      <c r="F147" s="342"/>
      <c r="G147" s="342"/>
      <c r="H147" s="342"/>
      <c r="I147" s="342"/>
      <c r="J147" s="342"/>
      <c r="K147" s="343"/>
    </row>
    <row r="148" s="1" customFormat="1" ht="17.25" customHeight="1">
      <c r="B148" s="341"/>
      <c r="C148" s="344" t="s">
        <v>1018</v>
      </c>
      <c r="D148" s="344"/>
      <c r="E148" s="344"/>
      <c r="F148" s="344" t="s">
        <v>1019</v>
      </c>
      <c r="G148" s="345"/>
      <c r="H148" s="344" t="s">
        <v>56</v>
      </c>
      <c r="I148" s="344" t="s">
        <v>59</v>
      </c>
      <c r="J148" s="344" t="s">
        <v>1020</v>
      </c>
      <c r="K148" s="343"/>
    </row>
    <row r="149" s="1" customFormat="1" ht="17.25" customHeight="1">
      <c r="B149" s="341"/>
      <c r="C149" s="346" t="s">
        <v>1021</v>
      </c>
      <c r="D149" s="346"/>
      <c r="E149" s="346"/>
      <c r="F149" s="347" t="s">
        <v>1022</v>
      </c>
      <c r="G149" s="348"/>
      <c r="H149" s="346"/>
      <c r="I149" s="346"/>
      <c r="J149" s="346" t="s">
        <v>1023</v>
      </c>
      <c r="K149" s="343"/>
    </row>
    <row r="150" s="1" customFormat="1" ht="5.25" customHeight="1">
      <c r="B150" s="354"/>
      <c r="C150" s="349"/>
      <c r="D150" s="349"/>
      <c r="E150" s="349"/>
      <c r="F150" s="349"/>
      <c r="G150" s="350"/>
      <c r="H150" s="349"/>
      <c r="I150" s="349"/>
      <c r="J150" s="349"/>
      <c r="K150" s="377"/>
    </row>
    <row r="151" s="1" customFormat="1" ht="15" customHeight="1">
      <c r="B151" s="354"/>
      <c r="C151" s="381" t="s">
        <v>1027</v>
      </c>
      <c r="D151" s="329"/>
      <c r="E151" s="329"/>
      <c r="F151" s="382" t="s">
        <v>1024</v>
      </c>
      <c r="G151" s="329"/>
      <c r="H151" s="381" t="s">
        <v>1064</v>
      </c>
      <c r="I151" s="381" t="s">
        <v>1026</v>
      </c>
      <c r="J151" s="381">
        <v>120</v>
      </c>
      <c r="K151" s="377"/>
    </row>
    <row r="152" s="1" customFormat="1" ht="15" customHeight="1">
      <c r="B152" s="354"/>
      <c r="C152" s="381" t="s">
        <v>1073</v>
      </c>
      <c r="D152" s="329"/>
      <c r="E152" s="329"/>
      <c r="F152" s="382" t="s">
        <v>1024</v>
      </c>
      <c r="G152" s="329"/>
      <c r="H152" s="381" t="s">
        <v>1084</v>
      </c>
      <c r="I152" s="381" t="s">
        <v>1026</v>
      </c>
      <c r="J152" s="381" t="s">
        <v>1075</v>
      </c>
      <c r="K152" s="377"/>
    </row>
    <row r="153" s="1" customFormat="1" ht="15" customHeight="1">
      <c r="B153" s="354"/>
      <c r="C153" s="381" t="s">
        <v>87</v>
      </c>
      <c r="D153" s="329"/>
      <c r="E153" s="329"/>
      <c r="F153" s="382" t="s">
        <v>1024</v>
      </c>
      <c r="G153" s="329"/>
      <c r="H153" s="381" t="s">
        <v>1085</v>
      </c>
      <c r="I153" s="381" t="s">
        <v>1026</v>
      </c>
      <c r="J153" s="381" t="s">
        <v>1075</v>
      </c>
      <c r="K153" s="377"/>
    </row>
    <row r="154" s="1" customFormat="1" ht="15" customHeight="1">
      <c r="B154" s="354"/>
      <c r="C154" s="381" t="s">
        <v>1029</v>
      </c>
      <c r="D154" s="329"/>
      <c r="E154" s="329"/>
      <c r="F154" s="382" t="s">
        <v>1030</v>
      </c>
      <c r="G154" s="329"/>
      <c r="H154" s="381" t="s">
        <v>1064</v>
      </c>
      <c r="I154" s="381" t="s">
        <v>1026</v>
      </c>
      <c r="J154" s="381">
        <v>50</v>
      </c>
      <c r="K154" s="377"/>
    </row>
    <row r="155" s="1" customFormat="1" ht="15" customHeight="1">
      <c r="B155" s="354"/>
      <c r="C155" s="381" t="s">
        <v>1032</v>
      </c>
      <c r="D155" s="329"/>
      <c r="E155" s="329"/>
      <c r="F155" s="382" t="s">
        <v>1024</v>
      </c>
      <c r="G155" s="329"/>
      <c r="H155" s="381" t="s">
        <v>1064</v>
      </c>
      <c r="I155" s="381" t="s">
        <v>1034</v>
      </c>
      <c r="J155" s="381"/>
      <c r="K155" s="377"/>
    </row>
    <row r="156" s="1" customFormat="1" ht="15" customHeight="1">
      <c r="B156" s="354"/>
      <c r="C156" s="381" t="s">
        <v>1043</v>
      </c>
      <c r="D156" s="329"/>
      <c r="E156" s="329"/>
      <c r="F156" s="382" t="s">
        <v>1030</v>
      </c>
      <c r="G156" s="329"/>
      <c r="H156" s="381" t="s">
        <v>1064</v>
      </c>
      <c r="I156" s="381" t="s">
        <v>1026</v>
      </c>
      <c r="J156" s="381">
        <v>50</v>
      </c>
      <c r="K156" s="377"/>
    </row>
    <row r="157" s="1" customFormat="1" ht="15" customHeight="1">
      <c r="B157" s="354"/>
      <c r="C157" s="381" t="s">
        <v>1051</v>
      </c>
      <c r="D157" s="329"/>
      <c r="E157" s="329"/>
      <c r="F157" s="382" t="s">
        <v>1030</v>
      </c>
      <c r="G157" s="329"/>
      <c r="H157" s="381" t="s">
        <v>1064</v>
      </c>
      <c r="I157" s="381" t="s">
        <v>1026</v>
      </c>
      <c r="J157" s="381">
        <v>50</v>
      </c>
      <c r="K157" s="377"/>
    </row>
    <row r="158" s="1" customFormat="1" ht="15" customHeight="1">
      <c r="B158" s="354"/>
      <c r="C158" s="381" t="s">
        <v>1049</v>
      </c>
      <c r="D158" s="329"/>
      <c r="E158" s="329"/>
      <c r="F158" s="382" t="s">
        <v>1030</v>
      </c>
      <c r="G158" s="329"/>
      <c r="H158" s="381" t="s">
        <v>1064</v>
      </c>
      <c r="I158" s="381" t="s">
        <v>1026</v>
      </c>
      <c r="J158" s="381">
        <v>50</v>
      </c>
      <c r="K158" s="377"/>
    </row>
    <row r="159" s="1" customFormat="1" ht="15" customHeight="1">
      <c r="B159" s="354"/>
      <c r="C159" s="381" t="s">
        <v>159</v>
      </c>
      <c r="D159" s="329"/>
      <c r="E159" s="329"/>
      <c r="F159" s="382" t="s">
        <v>1024</v>
      </c>
      <c r="G159" s="329"/>
      <c r="H159" s="381" t="s">
        <v>1086</v>
      </c>
      <c r="I159" s="381" t="s">
        <v>1026</v>
      </c>
      <c r="J159" s="381" t="s">
        <v>1087</v>
      </c>
      <c r="K159" s="377"/>
    </row>
    <row r="160" s="1" customFormat="1" ht="15" customHeight="1">
      <c r="B160" s="354"/>
      <c r="C160" s="381" t="s">
        <v>1088</v>
      </c>
      <c r="D160" s="329"/>
      <c r="E160" s="329"/>
      <c r="F160" s="382" t="s">
        <v>1024</v>
      </c>
      <c r="G160" s="329"/>
      <c r="H160" s="381" t="s">
        <v>1089</v>
      </c>
      <c r="I160" s="381" t="s">
        <v>1059</v>
      </c>
      <c r="J160" s="381"/>
      <c r="K160" s="377"/>
    </row>
    <row r="161" s="1" customFormat="1" ht="15" customHeight="1">
      <c r="B161" s="383"/>
      <c r="C161" s="363"/>
      <c r="D161" s="363"/>
      <c r="E161" s="363"/>
      <c r="F161" s="363"/>
      <c r="G161" s="363"/>
      <c r="H161" s="363"/>
      <c r="I161" s="363"/>
      <c r="J161" s="363"/>
      <c r="K161" s="384"/>
    </row>
    <row r="162" s="1" customFormat="1" ht="18.75" customHeight="1">
      <c r="B162" s="365"/>
      <c r="C162" s="375"/>
      <c r="D162" s="375"/>
      <c r="E162" s="375"/>
      <c r="F162" s="385"/>
      <c r="G162" s="375"/>
      <c r="H162" s="375"/>
      <c r="I162" s="375"/>
      <c r="J162" s="375"/>
      <c r="K162" s="365"/>
    </row>
    <row r="163" s="1" customFormat="1" ht="18.75" customHeight="1">
      <c r="B163" s="337"/>
      <c r="C163" s="337"/>
      <c r="D163" s="337"/>
      <c r="E163" s="337"/>
      <c r="F163" s="337"/>
      <c r="G163" s="337"/>
      <c r="H163" s="337"/>
      <c r="I163" s="337"/>
      <c r="J163" s="337"/>
      <c r="K163" s="337"/>
    </row>
    <row r="164" s="1" customFormat="1" ht="7.5" customHeight="1">
      <c r="B164" s="316"/>
      <c r="C164" s="317"/>
      <c r="D164" s="317"/>
      <c r="E164" s="317"/>
      <c r="F164" s="317"/>
      <c r="G164" s="317"/>
      <c r="H164" s="317"/>
      <c r="I164" s="317"/>
      <c r="J164" s="317"/>
      <c r="K164" s="318"/>
    </row>
    <row r="165" s="1" customFormat="1" ht="45" customHeight="1">
      <c r="B165" s="319"/>
      <c r="C165" s="320" t="s">
        <v>1090</v>
      </c>
      <c r="D165" s="320"/>
      <c r="E165" s="320"/>
      <c r="F165" s="320"/>
      <c r="G165" s="320"/>
      <c r="H165" s="320"/>
      <c r="I165" s="320"/>
      <c r="J165" s="320"/>
      <c r="K165" s="321"/>
    </row>
    <row r="166" s="1" customFormat="1" ht="17.25" customHeight="1">
      <c r="B166" s="319"/>
      <c r="C166" s="344" t="s">
        <v>1018</v>
      </c>
      <c r="D166" s="344"/>
      <c r="E166" s="344"/>
      <c r="F166" s="344" t="s">
        <v>1019</v>
      </c>
      <c r="G166" s="386"/>
      <c r="H166" s="387" t="s">
        <v>56</v>
      </c>
      <c r="I166" s="387" t="s">
        <v>59</v>
      </c>
      <c r="J166" s="344" t="s">
        <v>1020</v>
      </c>
      <c r="K166" s="321"/>
    </row>
    <row r="167" s="1" customFormat="1" ht="17.25" customHeight="1">
      <c r="B167" s="322"/>
      <c r="C167" s="346" t="s">
        <v>1021</v>
      </c>
      <c r="D167" s="346"/>
      <c r="E167" s="346"/>
      <c r="F167" s="347" t="s">
        <v>1022</v>
      </c>
      <c r="G167" s="388"/>
      <c r="H167" s="389"/>
      <c r="I167" s="389"/>
      <c r="J167" s="346" t="s">
        <v>1023</v>
      </c>
      <c r="K167" s="324"/>
    </row>
    <row r="168" s="1" customFormat="1" ht="5.25" customHeight="1">
      <c r="B168" s="354"/>
      <c r="C168" s="349"/>
      <c r="D168" s="349"/>
      <c r="E168" s="349"/>
      <c r="F168" s="349"/>
      <c r="G168" s="350"/>
      <c r="H168" s="349"/>
      <c r="I168" s="349"/>
      <c r="J168" s="349"/>
      <c r="K168" s="377"/>
    </row>
    <row r="169" s="1" customFormat="1" ht="15" customHeight="1">
      <c r="B169" s="354"/>
      <c r="C169" s="329" t="s">
        <v>1027</v>
      </c>
      <c r="D169" s="329"/>
      <c r="E169" s="329"/>
      <c r="F169" s="352" t="s">
        <v>1024</v>
      </c>
      <c r="G169" s="329"/>
      <c r="H169" s="329" t="s">
        <v>1064</v>
      </c>
      <c r="I169" s="329" t="s">
        <v>1026</v>
      </c>
      <c r="J169" s="329">
        <v>120</v>
      </c>
      <c r="K169" s="377"/>
    </row>
    <row r="170" s="1" customFormat="1" ht="15" customHeight="1">
      <c r="B170" s="354"/>
      <c r="C170" s="329" t="s">
        <v>1073</v>
      </c>
      <c r="D170" s="329"/>
      <c r="E170" s="329"/>
      <c r="F170" s="352" t="s">
        <v>1024</v>
      </c>
      <c r="G170" s="329"/>
      <c r="H170" s="329" t="s">
        <v>1074</v>
      </c>
      <c r="I170" s="329" t="s">
        <v>1026</v>
      </c>
      <c r="J170" s="329" t="s">
        <v>1075</v>
      </c>
      <c r="K170" s="377"/>
    </row>
    <row r="171" s="1" customFormat="1" ht="15" customHeight="1">
      <c r="B171" s="354"/>
      <c r="C171" s="329" t="s">
        <v>87</v>
      </c>
      <c r="D171" s="329"/>
      <c r="E171" s="329"/>
      <c r="F171" s="352" t="s">
        <v>1024</v>
      </c>
      <c r="G171" s="329"/>
      <c r="H171" s="329" t="s">
        <v>1091</v>
      </c>
      <c r="I171" s="329" t="s">
        <v>1026</v>
      </c>
      <c r="J171" s="329" t="s">
        <v>1075</v>
      </c>
      <c r="K171" s="377"/>
    </row>
    <row r="172" s="1" customFormat="1" ht="15" customHeight="1">
      <c r="B172" s="354"/>
      <c r="C172" s="329" t="s">
        <v>1029</v>
      </c>
      <c r="D172" s="329"/>
      <c r="E172" s="329"/>
      <c r="F172" s="352" t="s">
        <v>1030</v>
      </c>
      <c r="G172" s="329"/>
      <c r="H172" s="329" t="s">
        <v>1091</v>
      </c>
      <c r="I172" s="329" t="s">
        <v>1026</v>
      </c>
      <c r="J172" s="329">
        <v>50</v>
      </c>
      <c r="K172" s="377"/>
    </row>
    <row r="173" s="1" customFormat="1" ht="15" customHeight="1">
      <c r="B173" s="354"/>
      <c r="C173" s="329" t="s">
        <v>1032</v>
      </c>
      <c r="D173" s="329"/>
      <c r="E173" s="329"/>
      <c r="F173" s="352" t="s">
        <v>1024</v>
      </c>
      <c r="G173" s="329"/>
      <c r="H173" s="329" t="s">
        <v>1091</v>
      </c>
      <c r="I173" s="329" t="s">
        <v>1034</v>
      </c>
      <c r="J173" s="329"/>
      <c r="K173" s="377"/>
    </row>
    <row r="174" s="1" customFormat="1" ht="15" customHeight="1">
      <c r="B174" s="354"/>
      <c r="C174" s="329" t="s">
        <v>1043</v>
      </c>
      <c r="D174" s="329"/>
      <c r="E174" s="329"/>
      <c r="F174" s="352" t="s">
        <v>1030</v>
      </c>
      <c r="G174" s="329"/>
      <c r="H174" s="329" t="s">
        <v>1091</v>
      </c>
      <c r="I174" s="329" t="s">
        <v>1026</v>
      </c>
      <c r="J174" s="329">
        <v>50</v>
      </c>
      <c r="K174" s="377"/>
    </row>
    <row r="175" s="1" customFormat="1" ht="15" customHeight="1">
      <c r="B175" s="354"/>
      <c r="C175" s="329" t="s">
        <v>1051</v>
      </c>
      <c r="D175" s="329"/>
      <c r="E175" s="329"/>
      <c r="F175" s="352" t="s">
        <v>1030</v>
      </c>
      <c r="G175" s="329"/>
      <c r="H175" s="329" t="s">
        <v>1091</v>
      </c>
      <c r="I175" s="329" t="s">
        <v>1026</v>
      </c>
      <c r="J175" s="329">
        <v>50</v>
      </c>
      <c r="K175" s="377"/>
    </row>
    <row r="176" s="1" customFormat="1" ht="15" customHeight="1">
      <c r="B176" s="354"/>
      <c r="C176" s="329" t="s">
        <v>1049</v>
      </c>
      <c r="D176" s="329"/>
      <c r="E176" s="329"/>
      <c r="F176" s="352" t="s">
        <v>1030</v>
      </c>
      <c r="G176" s="329"/>
      <c r="H176" s="329" t="s">
        <v>1091</v>
      </c>
      <c r="I176" s="329" t="s">
        <v>1026</v>
      </c>
      <c r="J176" s="329">
        <v>50</v>
      </c>
      <c r="K176" s="377"/>
    </row>
    <row r="177" s="1" customFormat="1" ht="15" customHeight="1">
      <c r="B177" s="354"/>
      <c r="C177" s="329" t="s">
        <v>168</v>
      </c>
      <c r="D177" s="329"/>
      <c r="E177" s="329"/>
      <c r="F177" s="352" t="s">
        <v>1024</v>
      </c>
      <c r="G177" s="329"/>
      <c r="H177" s="329" t="s">
        <v>1092</v>
      </c>
      <c r="I177" s="329" t="s">
        <v>1093</v>
      </c>
      <c r="J177" s="329"/>
      <c r="K177" s="377"/>
    </row>
    <row r="178" s="1" customFormat="1" ht="15" customHeight="1">
      <c r="B178" s="354"/>
      <c r="C178" s="329" t="s">
        <v>59</v>
      </c>
      <c r="D178" s="329"/>
      <c r="E178" s="329"/>
      <c r="F178" s="352" t="s">
        <v>1024</v>
      </c>
      <c r="G178" s="329"/>
      <c r="H178" s="329" t="s">
        <v>1094</v>
      </c>
      <c r="I178" s="329" t="s">
        <v>1095</v>
      </c>
      <c r="J178" s="329">
        <v>1</v>
      </c>
      <c r="K178" s="377"/>
    </row>
    <row r="179" s="1" customFormat="1" ht="15" customHeight="1">
      <c r="B179" s="354"/>
      <c r="C179" s="329" t="s">
        <v>55</v>
      </c>
      <c r="D179" s="329"/>
      <c r="E179" s="329"/>
      <c r="F179" s="352" t="s">
        <v>1024</v>
      </c>
      <c r="G179" s="329"/>
      <c r="H179" s="329" t="s">
        <v>1096</v>
      </c>
      <c r="I179" s="329" t="s">
        <v>1026</v>
      </c>
      <c r="J179" s="329">
        <v>20</v>
      </c>
      <c r="K179" s="377"/>
    </row>
    <row r="180" s="1" customFormat="1" ht="15" customHeight="1">
      <c r="B180" s="354"/>
      <c r="C180" s="329" t="s">
        <v>56</v>
      </c>
      <c r="D180" s="329"/>
      <c r="E180" s="329"/>
      <c r="F180" s="352" t="s">
        <v>1024</v>
      </c>
      <c r="G180" s="329"/>
      <c r="H180" s="329" t="s">
        <v>1097</v>
      </c>
      <c r="I180" s="329" t="s">
        <v>1026</v>
      </c>
      <c r="J180" s="329">
        <v>255</v>
      </c>
      <c r="K180" s="377"/>
    </row>
    <row r="181" s="1" customFormat="1" ht="15" customHeight="1">
      <c r="B181" s="354"/>
      <c r="C181" s="329" t="s">
        <v>169</v>
      </c>
      <c r="D181" s="329"/>
      <c r="E181" s="329"/>
      <c r="F181" s="352" t="s">
        <v>1024</v>
      </c>
      <c r="G181" s="329"/>
      <c r="H181" s="329" t="s">
        <v>988</v>
      </c>
      <c r="I181" s="329" t="s">
        <v>1026</v>
      </c>
      <c r="J181" s="329">
        <v>10</v>
      </c>
      <c r="K181" s="377"/>
    </row>
    <row r="182" s="1" customFormat="1" ht="15" customHeight="1">
      <c r="B182" s="354"/>
      <c r="C182" s="329" t="s">
        <v>170</v>
      </c>
      <c r="D182" s="329"/>
      <c r="E182" s="329"/>
      <c r="F182" s="352" t="s">
        <v>1024</v>
      </c>
      <c r="G182" s="329"/>
      <c r="H182" s="329" t="s">
        <v>1098</v>
      </c>
      <c r="I182" s="329" t="s">
        <v>1059</v>
      </c>
      <c r="J182" s="329"/>
      <c r="K182" s="377"/>
    </row>
    <row r="183" s="1" customFormat="1" ht="15" customHeight="1">
      <c r="B183" s="354"/>
      <c r="C183" s="329" t="s">
        <v>1099</v>
      </c>
      <c r="D183" s="329"/>
      <c r="E183" s="329"/>
      <c r="F183" s="352" t="s">
        <v>1024</v>
      </c>
      <c r="G183" s="329"/>
      <c r="H183" s="329" t="s">
        <v>1100</v>
      </c>
      <c r="I183" s="329" t="s">
        <v>1059</v>
      </c>
      <c r="J183" s="329"/>
      <c r="K183" s="377"/>
    </row>
    <row r="184" s="1" customFormat="1" ht="15" customHeight="1">
      <c r="B184" s="354"/>
      <c r="C184" s="329" t="s">
        <v>1088</v>
      </c>
      <c r="D184" s="329"/>
      <c r="E184" s="329"/>
      <c r="F184" s="352" t="s">
        <v>1024</v>
      </c>
      <c r="G184" s="329"/>
      <c r="H184" s="329" t="s">
        <v>1101</v>
      </c>
      <c r="I184" s="329" t="s">
        <v>1059</v>
      </c>
      <c r="J184" s="329"/>
      <c r="K184" s="377"/>
    </row>
    <row r="185" s="1" customFormat="1" ht="15" customHeight="1">
      <c r="B185" s="354"/>
      <c r="C185" s="329" t="s">
        <v>172</v>
      </c>
      <c r="D185" s="329"/>
      <c r="E185" s="329"/>
      <c r="F185" s="352" t="s">
        <v>1030</v>
      </c>
      <c r="G185" s="329"/>
      <c r="H185" s="329" t="s">
        <v>1102</v>
      </c>
      <c r="I185" s="329" t="s">
        <v>1026</v>
      </c>
      <c r="J185" s="329">
        <v>50</v>
      </c>
      <c r="K185" s="377"/>
    </row>
    <row r="186" s="1" customFormat="1" ht="15" customHeight="1">
      <c r="B186" s="354"/>
      <c r="C186" s="329" t="s">
        <v>1103</v>
      </c>
      <c r="D186" s="329"/>
      <c r="E186" s="329"/>
      <c r="F186" s="352" t="s">
        <v>1030</v>
      </c>
      <c r="G186" s="329"/>
      <c r="H186" s="329" t="s">
        <v>1104</v>
      </c>
      <c r="I186" s="329" t="s">
        <v>1105</v>
      </c>
      <c r="J186" s="329"/>
      <c r="K186" s="377"/>
    </row>
    <row r="187" s="1" customFormat="1" ht="15" customHeight="1">
      <c r="B187" s="354"/>
      <c r="C187" s="329" t="s">
        <v>1106</v>
      </c>
      <c r="D187" s="329"/>
      <c r="E187" s="329"/>
      <c r="F187" s="352" t="s">
        <v>1030</v>
      </c>
      <c r="G187" s="329"/>
      <c r="H187" s="329" t="s">
        <v>1107</v>
      </c>
      <c r="I187" s="329" t="s">
        <v>1105</v>
      </c>
      <c r="J187" s="329"/>
      <c r="K187" s="377"/>
    </row>
    <row r="188" s="1" customFormat="1" ht="15" customHeight="1">
      <c r="B188" s="354"/>
      <c r="C188" s="329" t="s">
        <v>1108</v>
      </c>
      <c r="D188" s="329"/>
      <c r="E188" s="329"/>
      <c r="F188" s="352" t="s">
        <v>1030</v>
      </c>
      <c r="G188" s="329"/>
      <c r="H188" s="329" t="s">
        <v>1109</v>
      </c>
      <c r="I188" s="329" t="s">
        <v>1105</v>
      </c>
      <c r="J188" s="329"/>
      <c r="K188" s="377"/>
    </row>
    <row r="189" s="1" customFormat="1" ht="15" customHeight="1">
      <c r="B189" s="354"/>
      <c r="C189" s="390" t="s">
        <v>1110</v>
      </c>
      <c r="D189" s="329"/>
      <c r="E189" s="329"/>
      <c r="F189" s="352" t="s">
        <v>1030</v>
      </c>
      <c r="G189" s="329"/>
      <c r="H189" s="329" t="s">
        <v>1111</v>
      </c>
      <c r="I189" s="329" t="s">
        <v>1112</v>
      </c>
      <c r="J189" s="391" t="s">
        <v>1113</v>
      </c>
      <c r="K189" s="377"/>
    </row>
    <row r="190" s="18" customFormat="1" ht="15" customHeight="1">
      <c r="B190" s="392"/>
      <c r="C190" s="393" t="s">
        <v>1114</v>
      </c>
      <c r="D190" s="394"/>
      <c r="E190" s="394"/>
      <c r="F190" s="395" t="s">
        <v>1030</v>
      </c>
      <c r="G190" s="394"/>
      <c r="H190" s="394" t="s">
        <v>1115</v>
      </c>
      <c r="I190" s="394" t="s">
        <v>1112</v>
      </c>
      <c r="J190" s="396" t="s">
        <v>1113</v>
      </c>
      <c r="K190" s="397"/>
    </row>
    <row r="191" s="1" customFormat="1" ht="15" customHeight="1">
      <c r="B191" s="354"/>
      <c r="C191" s="390" t="s">
        <v>44</v>
      </c>
      <c r="D191" s="329"/>
      <c r="E191" s="329"/>
      <c r="F191" s="352" t="s">
        <v>1024</v>
      </c>
      <c r="G191" s="329"/>
      <c r="H191" s="326" t="s">
        <v>1116</v>
      </c>
      <c r="I191" s="329" t="s">
        <v>1117</v>
      </c>
      <c r="J191" s="329"/>
      <c r="K191" s="377"/>
    </row>
    <row r="192" s="1" customFormat="1" ht="15" customHeight="1">
      <c r="B192" s="354"/>
      <c r="C192" s="390" t="s">
        <v>1118</v>
      </c>
      <c r="D192" s="329"/>
      <c r="E192" s="329"/>
      <c r="F192" s="352" t="s">
        <v>1024</v>
      </c>
      <c r="G192" s="329"/>
      <c r="H192" s="329" t="s">
        <v>1119</v>
      </c>
      <c r="I192" s="329" t="s">
        <v>1059</v>
      </c>
      <c r="J192" s="329"/>
      <c r="K192" s="377"/>
    </row>
    <row r="193" s="1" customFormat="1" ht="15" customHeight="1">
      <c r="B193" s="354"/>
      <c r="C193" s="390" t="s">
        <v>1120</v>
      </c>
      <c r="D193" s="329"/>
      <c r="E193" s="329"/>
      <c r="F193" s="352" t="s">
        <v>1024</v>
      </c>
      <c r="G193" s="329"/>
      <c r="H193" s="329" t="s">
        <v>1121</v>
      </c>
      <c r="I193" s="329" t="s">
        <v>1059</v>
      </c>
      <c r="J193" s="329"/>
      <c r="K193" s="377"/>
    </row>
    <row r="194" s="1" customFormat="1" ht="15" customHeight="1">
      <c r="B194" s="354"/>
      <c r="C194" s="390" t="s">
        <v>1122</v>
      </c>
      <c r="D194" s="329"/>
      <c r="E194" s="329"/>
      <c r="F194" s="352" t="s">
        <v>1030</v>
      </c>
      <c r="G194" s="329"/>
      <c r="H194" s="329" t="s">
        <v>1123</v>
      </c>
      <c r="I194" s="329" t="s">
        <v>1059</v>
      </c>
      <c r="J194" s="329"/>
      <c r="K194" s="377"/>
    </row>
    <row r="195" s="1" customFormat="1" ht="15" customHeight="1">
      <c r="B195" s="383"/>
      <c r="C195" s="398"/>
      <c r="D195" s="363"/>
      <c r="E195" s="363"/>
      <c r="F195" s="363"/>
      <c r="G195" s="363"/>
      <c r="H195" s="363"/>
      <c r="I195" s="363"/>
      <c r="J195" s="363"/>
      <c r="K195" s="384"/>
    </row>
    <row r="196" s="1" customFormat="1" ht="18.75" customHeight="1">
      <c r="B196" s="365"/>
      <c r="C196" s="375"/>
      <c r="D196" s="375"/>
      <c r="E196" s="375"/>
      <c r="F196" s="385"/>
      <c r="G196" s="375"/>
      <c r="H196" s="375"/>
      <c r="I196" s="375"/>
      <c r="J196" s="375"/>
      <c r="K196" s="365"/>
    </row>
    <row r="197" s="1" customFormat="1" ht="18.75" customHeight="1">
      <c r="B197" s="365"/>
      <c r="C197" s="375"/>
      <c r="D197" s="375"/>
      <c r="E197" s="375"/>
      <c r="F197" s="385"/>
      <c r="G197" s="375"/>
      <c r="H197" s="375"/>
      <c r="I197" s="375"/>
      <c r="J197" s="375"/>
      <c r="K197" s="365"/>
    </row>
    <row r="198" s="1" customFormat="1" ht="18.75" customHeight="1">
      <c r="B198" s="337"/>
      <c r="C198" s="337"/>
      <c r="D198" s="337"/>
      <c r="E198" s="337"/>
      <c r="F198" s="337"/>
      <c r="G198" s="337"/>
      <c r="H198" s="337"/>
      <c r="I198" s="337"/>
      <c r="J198" s="337"/>
      <c r="K198" s="337"/>
    </row>
    <row r="199" s="1" customFormat="1" ht="13.5">
      <c r="B199" s="316"/>
      <c r="C199" s="317"/>
      <c r="D199" s="317"/>
      <c r="E199" s="317"/>
      <c r="F199" s="317"/>
      <c r="G199" s="317"/>
      <c r="H199" s="317"/>
      <c r="I199" s="317"/>
      <c r="J199" s="317"/>
      <c r="K199" s="318"/>
    </row>
    <row r="200" s="1" customFormat="1" ht="21">
      <c r="B200" s="319"/>
      <c r="C200" s="320" t="s">
        <v>1124</v>
      </c>
      <c r="D200" s="320"/>
      <c r="E200" s="320"/>
      <c r="F200" s="320"/>
      <c r="G200" s="320"/>
      <c r="H200" s="320"/>
      <c r="I200" s="320"/>
      <c r="J200" s="320"/>
      <c r="K200" s="321"/>
    </row>
    <row r="201" s="1" customFormat="1" ht="25.5" customHeight="1">
      <c r="B201" s="319"/>
      <c r="C201" s="399" t="s">
        <v>1125</v>
      </c>
      <c r="D201" s="399"/>
      <c r="E201" s="399"/>
      <c r="F201" s="399" t="s">
        <v>1126</v>
      </c>
      <c r="G201" s="400"/>
      <c r="H201" s="399" t="s">
        <v>1127</v>
      </c>
      <c r="I201" s="399"/>
      <c r="J201" s="399"/>
      <c r="K201" s="321"/>
    </row>
    <row r="202" s="1" customFormat="1" ht="5.25" customHeight="1">
      <c r="B202" s="354"/>
      <c r="C202" s="349"/>
      <c r="D202" s="349"/>
      <c r="E202" s="349"/>
      <c r="F202" s="349"/>
      <c r="G202" s="375"/>
      <c r="H202" s="349"/>
      <c r="I202" s="349"/>
      <c r="J202" s="349"/>
      <c r="K202" s="377"/>
    </row>
    <row r="203" s="1" customFormat="1" ht="15" customHeight="1">
      <c r="B203" s="354"/>
      <c r="C203" s="329" t="s">
        <v>1117</v>
      </c>
      <c r="D203" s="329"/>
      <c r="E203" s="329"/>
      <c r="F203" s="352" t="s">
        <v>45</v>
      </c>
      <c r="G203" s="329"/>
      <c r="H203" s="329" t="s">
        <v>1128</v>
      </c>
      <c r="I203" s="329"/>
      <c r="J203" s="329"/>
      <c r="K203" s="377"/>
    </row>
    <row r="204" s="1" customFormat="1" ht="15" customHeight="1">
      <c r="B204" s="354"/>
      <c r="C204" s="329"/>
      <c r="D204" s="329"/>
      <c r="E204" s="329"/>
      <c r="F204" s="352" t="s">
        <v>46</v>
      </c>
      <c r="G204" s="329"/>
      <c r="H204" s="329" t="s">
        <v>1129</v>
      </c>
      <c r="I204" s="329"/>
      <c r="J204" s="329"/>
      <c r="K204" s="377"/>
    </row>
    <row r="205" s="1" customFormat="1" ht="15" customHeight="1">
      <c r="B205" s="354"/>
      <c r="C205" s="329"/>
      <c r="D205" s="329"/>
      <c r="E205" s="329"/>
      <c r="F205" s="352" t="s">
        <v>49</v>
      </c>
      <c r="G205" s="329"/>
      <c r="H205" s="329" t="s">
        <v>1130</v>
      </c>
      <c r="I205" s="329"/>
      <c r="J205" s="329"/>
      <c r="K205" s="377"/>
    </row>
    <row r="206" s="1" customFormat="1" ht="15" customHeight="1">
      <c r="B206" s="354"/>
      <c r="C206" s="329"/>
      <c r="D206" s="329"/>
      <c r="E206" s="329"/>
      <c r="F206" s="352" t="s">
        <v>47</v>
      </c>
      <c r="G206" s="329"/>
      <c r="H206" s="329" t="s">
        <v>1131</v>
      </c>
      <c r="I206" s="329"/>
      <c r="J206" s="329"/>
      <c r="K206" s="377"/>
    </row>
    <row r="207" s="1" customFormat="1" ht="15" customHeight="1">
      <c r="B207" s="354"/>
      <c r="C207" s="329"/>
      <c r="D207" s="329"/>
      <c r="E207" s="329"/>
      <c r="F207" s="352" t="s">
        <v>48</v>
      </c>
      <c r="G207" s="329"/>
      <c r="H207" s="329" t="s">
        <v>1132</v>
      </c>
      <c r="I207" s="329"/>
      <c r="J207" s="329"/>
      <c r="K207" s="377"/>
    </row>
    <row r="208" s="1" customFormat="1" ht="15" customHeight="1">
      <c r="B208" s="354"/>
      <c r="C208" s="329"/>
      <c r="D208" s="329"/>
      <c r="E208" s="329"/>
      <c r="F208" s="352"/>
      <c r="G208" s="329"/>
      <c r="H208" s="329"/>
      <c r="I208" s="329"/>
      <c r="J208" s="329"/>
      <c r="K208" s="377"/>
    </row>
    <row r="209" s="1" customFormat="1" ht="15" customHeight="1">
      <c r="B209" s="354"/>
      <c r="C209" s="329" t="s">
        <v>1071</v>
      </c>
      <c r="D209" s="329"/>
      <c r="E209" s="329"/>
      <c r="F209" s="352" t="s">
        <v>80</v>
      </c>
      <c r="G209" s="329"/>
      <c r="H209" s="329" t="s">
        <v>1133</v>
      </c>
      <c r="I209" s="329"/>
      <c r="J209" s="329"/>
      <c r="K209" s="377"/>
    </row>
    <row r="210" s="1" customFormat="1" ht="15" customHeight="1">
      <c r="B210" s="354"/>
      <c r="C210" s="329"/>
      <c r="D210" s="329"/>
      <c r="E210" s="329"/>
      <c r="F210" s="352" t="s">
        <v>968</v>
      </c>
      <c r="G210" s="329"/>
      <c r="H210" s="329" t="s">
        <v>969</v>
      </c>
      <c r="I210" s="329"/>
      <c r="J210" s="329"/>
      <c r="K210" s="377"/>
    </row>
    <row r="211" s="1" customFormat="1" ht="15" customHeight="1">
      <c r="B211" s="354"/>
      <c r="C211" s="329"/>
      <c r="D211" s="329"/>
      <c r="E211" s="329"/>
      <c r="F211" s="352" t="s">
        <v>966</v>
      </c>
      <c r="G211" s="329"/>
      <c r="H211" s="329" t="s">
        <v>1134</v>
      </c>
      <c r="I211" s="329"/>
      <c r="J211" s="329"/>
      <c r="K211" s="377"/>
    </row>
    <row r="212" s="1" customFormat="1" ht="15" customHeight="1">
      <c r="B212" s="401"/>
      <c r="C212" s="329"/>
      <c r="D212" s="329"/>
      <c r="E212" s="329"/>
      <c r="F212" s="352" t="s">
        <v>970</v>
      </c>
      <c r="G212" s="390"/>
      <c r="H212" s="381" t="s">
        <v>971</v>
      </c>
      <c r="I212" s="381"/>
      <c r="J212" s="381"/>
      <c r="K212" s="402"/>
    </row>
    <row r="213" s="1" customFormat="1" ht="15" customHeight="1">
      <c r="B213" s="401"/>
      <c r="C213" s="329"/>
      <c r="D213" s="329"/>
      <c r="E213" s="329"/>
      <c r="F213" s="352" t="s">
        <v>972</v>
      </c>
      <c r="G213" s="390"/>
      <c r="H213" s="381" t="s">
        <v>422</v>
      </c>
      <c r="I213" s="381"/>
      <c r="J213" s="381"/>
      <c r="K213" s="402"/>
    </row>
    <row r="214" s="1" customFormat="1" ht="15" customHeight="1">
      <c r="B214" s="401"/>
      <c r="C214" s="329"/>
      <c r="D214" s="329"/>
      <c r="E214" s="329"/>
      <c r="F214" s="352"/>
      <c r="G214" s="390"/>
      <c r="H214" s="381"/>
      <c r="I214" s="381"/>
      <c r="J214" s="381"/>
      <c r="K214" s="402"/>
    </row>
    <row r="215" s="1" customFormat="1" ht="15" customHeight="1">
      <c r="B215" s="401"/>
      <c r="C215" s="329" t="s">
        <v>1095</v>
      </c>
      <c r="D215" s="329"/>
      <c r="E215" s="329"/>
      <c r="F215" s="352">
        <v>1</v>
      </c>
      <c r="G215" s="390"/>
      <c r="H215" s="381" t="s">
        <v>1135</v>
      </c>
      <c r="I215" s="381"/>
      <c r="J215" s="381"/>
      <c r="K215" s="402"/>
    </row>
    <row r="216" s="1" customFormat="1" ht="15" customHeight="1">
      <c r="B216" s="401"/>
      <c r="C216" s="329"/>
      <c r="D216" s="329"/>
      <c r="E216" s="329"/>
      <c r="F216" s="352">
        <v>2</v>
      </c>
      <c r="G216" s="390"/>
      <c r="H216" s="381" t="s">
        <v>1136</v>
      </c>
      <c r="I216" s="381"/>
      <c r="J216" s="381"/>
      <c r="K216" s="402"/>
    </row>
    <row r="217" s="1" customFormat="1" ht="15" customHeight="1">
      <c r="B217" s="401"/>
      <c r="C217" s="329"/>
      <c r="D217" s="329"/>
      <c r="E217" s="329"/>
      <c r="F217" s="352">
        <v>3</v>
      </c>
      <c r="G217" s="390"/>
      <c r="H217" s="381" t="s">
        <v>1137</v>
      </c>
      <c r="I217" s="381"/>
      <c r="J217" s="381"/>
      <c r="K217" s="402"/>
    </row>
    <row r="218" s="1" customFormat="1" ht="15" customHeight="1">
      <c r="B218" s="401"/>
      <c r="C218" s="329"/>
      <c r="D218" s="329"/>
      <c r="E218" s="329"/>
      <c r="F218" s="352">
        <v>4</v>
      </c>
      <c r="G218" s="390"/>
      <c r="H218" s="381" t="s">
        <v>1138</v>
      </c>
      <c r="I218" s="381"/>
      <c r="J218" s="381"/>
      <c r="K218" s="402"/>
    </row>
    <row r="219" s="1" customFormat="1" ht="12.75" customHeight="1">
      <c r="B219" s="403"/>
      <c r="C219" s="404"/>
      <c r="D219" s="404"/>
      <c r="E219" s="404"/>
      <c r="F219" s="404"/>
      <c r="G219" s="404"/>
      <c r="H219" s="404"/>
      <c r="I219" s="404"/>
      <c r="J219" s="404"/>
      <c r="K219" s="40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88</v>
      </c>
      <c r="AZ2" s="141" t="s">
        <v>134</v>
      </c>
      <c r="BA2" s="141" t="s">
        <v>135</v>
      </c>
      <c r="BB2" s="141" t="s">
        <v>136</v>
      </c>
      <c r="BC2" s="141" t="s">
        <v>137</v>
      </c>
      <c r="BD2" s="141" t="s">
        <v>83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83</v>
      </c>
      <c r="AZ3" s="141" t="s">
        <v>138</v>
      </c>
      <c r="BA3" s="141" t="s">
        <v>19</v>
      </c>
      <c r="BB3" s="141" t="s">
        <v>19</v>
      </c>
      <c r="BC3" s="141" t="s">
        <v>139</v>
      </c>
      <c r="BD3" s="141" t="s">
        <v>83</v>
      </c>
    </row>
    <row r="4" s="1" customFormat="1" ht="24.96" customHeight="1">
      <c r="B4" s="23"/>
      <c r="D4" s="144" t="s">
        <v>140</v>
      </c>
      <c r="L4" s="23"/>
      <c r="M4" s="145" t="s">
        <v>10</v>
      </c>
      <c r="AT4" s="20" t="s">
        <v>4</v>
      </c>
      <c r="AZ4" s="141" t="s">
        <v>141</v>
      </c>
      <c r="BA4" s="141" t="s">
        <v>19</v>
      </c>
      <c r="BB4" s="141" t="s">
        <v>19</v>
      </c>
      <c r="BC4" s="141" t="s">
        <v>142</v>
      </c>
      <c r="BD4" s="141" t="s">
        <v>83</v>
      </c>
    </row>
    <row r="5" s="1" customFormat="1" ht="6.96" customHeight="1">
      <c r="B5" s="23"/>
      <c r="L5" s="23"/>
      <c r="AZ5" s="141" t="s">
        <v>143</v>
      </c>
      <c r="BA5" s="141" t="s">
        <v>19</v>
      </c>
      <c r="BB5" s="141" t="s">
        <v>19</v>
      </c>
      <c r="BC5" s="141" t="s">
        <v>144</v>
      </c>
      <c r="BD5" s="141" t="s">
        <v>83</v>
      </c>
    </row>
    <row r="6" s="1" customFormat="1" ht="12" customHeight="1">
      <c r="B6" s="23"/>
      <c r="D6" s="146" t="s">
        <v>16</v>
      </c>
      <c r="L6" s="23"/>
      <c r="AZ6" s="141" t="s">
        <v>145</v>
      </c>
      <c r="BA6" s="141" t="s">
        <v>19</v>
      </c>
      <c r="BB6" s="141" t="s">
        <v>19</v>
      </c>
      <c r="BC6" s="141" t="s">
        <v>146</v>
      </c>
      <c r="BD6" s="141" t="s">
        <v>83</v>
      </c>
    </row>
    <row r="7" s="1" customFormat="1" ht="16.5" customHeight="1">
      <c r="B7" s="23"/>
      <c r="E7" s="147" t="str">
        <f>'Rekapitulace stavby'!K6</f>
        <v>Rekonstrukce LC Bohunka</v>
      </c>
      <c r="F7" s="146"/>
      <c r="G7" s="146"/>
      <c r="H7" s="146"/>
      <c r="L7" s="23"/>
      <c r="AZ7" s="141" t="s">
        <v>147</v>
      </c>
      <c r="BA7" s="141" t="s">
        <v>19</v>
      </c>
      <c r="BB7" s="141" t="s">
        <v>19</v>
      </c>
      <c r="BC7" s="141" t="s">
        <v>8</v>
      </c>
      <c r="BD7" s="141" t="s">
        <v>83</v>
      </c>
    </row>
    <row r="8" s="1" customFormat="1" ht="12" customHeight="1">
      <c r="B8" s="23"/>
      <c r="D8" s="146" t="s">
        <v>148</v>
      </c>
      <c r="L8" s="23"/>
      <c r="AZ8" s="141" t="s">
        <v>149</v>
      </c>
      <c r="BA8" s="141" t="s">
        <v>19</v>
      </c>
      <c r="BB8" s="141" t="s">
        <v>19</v>
      </c>
      <c r="BC8" s="141" t="s">
        <v>150</v>
      </c>
      <c r="BD8" s="141" t="s">
        <v>83</v>
      </c>
    </row>
    <row r="9" s="2" customFormat="1" ht="23.25" customHeight="1">
      <c r="A9" s="41"/>
      <c r="B9" s="47"/>
      <c r="C9" s="41"/>
      <c r="D9" s="41"/>
      <c r="E9" s="147" t="s">
        <v>151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141" t="s">
        <v>152</v>
      </c>
      <c r="BA9" s="141" t="s">
        <v>19</v>
      </c>
      <c r="BB9" s="141" t="s">
        <v>19</v>
      </c>
      <c r="BC9" s="141" t="s">
        <v>153</v>
      </c>
      <c r="BD9" s="141" t="s">
        <v>83</v>
      </c>
    </row>
    <row r="10" s="2" customFormat="1" ht="12" customHeight="1">
      <c r="A10" s="41"/>
      <c r="B10" s="47"/>
      <c r="C10" s="41"/>
      <c r="D10" s="146" t="s">
        <v>154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141" t="s">
        <v>155</v>
      </c>
      <c r="BA10" s="141" t="s">
        <v>19</v>
      </c>
      <c r="BB10" s="141" t="s">
        <v>19</v>
      </c>
      <c r="BC10" s="141" t="s">
        <v>156</v>
      </c>
      <c r="BD10" s="141" t="s">
        <v>83</v>
      </c>
    </row>
    <row r="11" s="2" customFormat="1" ht="16.5" customHeight="1">
      <c r="A11" s="41"/>
      <c r="B11" s="47"/>
      <c r="C11" s="41"/>
      <c r="D11" s="41"/>
      <c r="E11" s="149" t="s">
        <v>157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30. 4. 2024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27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28</v>
      </c>
      <c r="F17" s="41"/>
      <c r="G17" s="41"/>
      <c r="H17" s="41"/>
      <c r="I17" s="146" t="s">
        <v>29</v>
      </c>
      <c r="J17" s="136" t="s">
        <v>30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31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29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33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34</v>
      </c>
      <c r="F23" s="41"/>
      <c r="G23" s="41"/>
      <c r="H23" s="41"/>
      <c r="I23" s="146" t="s">
        <v>29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36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37</v>
      </c>
      <c r="F26" s="41"/>
      <c r="G26" s="41"/>
      <c r="H26" s="41"/>
      <c r="I26" s="146" t="s">
        <v>29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38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40</v>
      </c>
      <c r="E32" s="41"/>
      <c r="F32" s="41"/>
      <c r="G32" s="41"/>
      <c r="H32" s="41"/>
      <c r="I32" s="41"/>
      <c r="J32" s="157">
        <f>ROUND(J90,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42</v>
      </c>
      <c r="G34" s="41"/>
      <c r="H34" s="41"/>
      <c r="I34" s="158" t="s">
        <v>41</v>
      </c>
      <c r="J34" s="158" t="s">
        <v>43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44</v>
      </c>
      <c r="E35" s="146" t="s">
        <v>45</v>
      </c>
      <c r="F35" s="160">
        <f>ROUND((SUM(BE90:BE272)),  2)</f>
        <v>0</v>
      </c>
      <c r="G35" s="41"/>
      <c r="H35" s="41"/>
      <c r="I35" s="161">
        <v>0.20999999999999999</v>
      </c>
      <c r="J35" s="160">
        <f>ROUND(((SUM(BE90:BE272))*I35),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46</v>
      </c>
      <c r="F36" s="160">
        <f>ROUND((SUM(BF90:BF272)),  2)</f>
        <v>0</v>
      </c>
      <c r="G36" s="41"/>
      <c r="H36" s="41"/>
      <c r="I36" s="161">
        <v>0.14999999999999999</v>
      </c>
      <c r="J36" s="160">
        <f>ROUND(((SUM(BF90:BF272))*I36),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47</v>
      </c>
      <c r="F37" s="160">
        <f>ROUND((SUM(BG90:BG272)),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48</v>
      </c>
      <c r="F38" s="160">
        <f>ROUND((SUM(BH90:BH272)),  2)</f>
        <v>0</v>
      </c>
      <c r="G38" s="41"/>
      <c r="H38" s="41"/>
      <c r="I38" s="161">
        <v>0.14999999999999999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49</v>
      </c>
      <c r="F39" s="160">
        <f>ROUND((SUM(BI90:BI272)),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50</v>
      </c>
      <c r="E41" s="164"/>
      <c r="F41" s="164"/>
      <c r="G41" s="165" t="s">
        <v>51</v>
      </c>
      <c r="H41" s="166" t="s">
        <v>52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158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Rekonstrukce LC Bohunka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148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23.25" customHeight="1">
      <c r="A52" s="41"/>
      <c r="B52" s="42"/>
      <c r="C52" s="43"/>
      <c r="D52" s="43"/>
      <c r="E52" s="173" t="s">
        <v>151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154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24039-14XC-SO-01-01 - 004.52 - štěrkodrť ŠD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k.ú. Milonice, Lažany</v>
      </c>
      <c r="G56" s="43"/>
      <c r="H56" s="43"/>
      <c r="I56" s="35" t="s">
        <v>23</v>
      </c>
      <c r="J56" s="75" t="str">
        <f>IF(J14="","",J14)</f>
        <v>30. 4. 2024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25.65" customHeight="1">
      <c r="A58" s="41"/>
      <c r="B58" s="42"/>
      <c r="C58" s="35" t="s">
        <v>25</v>
      </c>
      <c r="D58" s="43"/>
      <c r="E58" s="43"/>
      <c r="F58" s="30" t="str">
        <f>E17</f>
        <v>Lesy města Brna, a.s.</v>
      </c>
      <c r="G58" s="43"/>
      <c r="H58" s="43"/>
      <c r="I58" s="35" t="s">
        <v>33</v>
      </c>
      <c r="J58" s="39" t="str">
        <f>E23</f>
        <v>Regioprojekt Brno, s.r.o.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36</v>
      </c>
      <c r="J59" s="39" t="str">
        <f>E26</f>
        <v>Ing. Ondřej Ševčík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159</v>
      </c>
      <c r="D61" s="175"/>
      <c r="E61" s="175"/>
      <c r="F61" s="175"/>
      <c r="G61" s="175"/>
      <c r="H61" s="175"/>
      <c r="I61" s="175"/>
      <c r="J61" s="176" t="s">
        <v>160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72</v>
      </c>
      <c r="D63" s="43"/>
      <c r="E63" s="43"/>
      <c r="F63" s="43"/>
      <c r="G63" s="43"/>
      <c r="H63" s="43"/>
      <c r="I63" s="43"/>
      <c r="J63" s="105">
        <f>J90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161</v>
      </c>
    </row>
    <row r="64" s="9" customFormat="1" ht="24.96" customHeight="1">
      <c r="A64" s="9"/>
      <c r="B64" s="178"/>
      <c r="C64" s="179"/>
      <c r="D64" s="180" t="s">
        <v>162</v>
      </c>
      <c r="E64" s="181"/>
      <c r="F64" s="181"/>
      <c r="G64" s="181"/>
      <c r="H64" s="181"/>
      <c r="I64" s="181"/>
      <c r="J64" s="182">
        <f>J91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163</v>
      </c>
      <c r="E65" s="186"/>
      <c r="F65" s="186"/>
      <c r="G65" s="186"/>
      <c r="H65" s="186"/>
      <c r="I65" s="186"/>
      <c r="J65" s="187">
        <f>J92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8"/>
      <c r="D66" s="185" t="s">
        <v>164</v>
      </c>
      <c r="E66" s="186"/>
      <c r="F66" s="186"/>
      <c r="G66" s="186"/>
      <c r="H66" s="186"/>
      <c r="I66" s="186"/>
      <c r="J66" s="187">
        <f>J200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4"/>
      <c r="C67" s="128"/>
      <c r="D67" s="185" t="s">
        <v>165</v>
      </c>
      <c r="E67" s="186"/>
      <c r="F67" s="186"/>
      <c r="G67" s="186"/>
      <c r="H67" s="186"/>
      <c r="I67" s="186"/>
      <c r="J67" s="187">
        <f>J233</f>
        <v>0</v>
      </c>
      <c r="K67" s="128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8"/>
      <c r="D68" s="185" t="s">
        <v>166</v>
      </c>
      <c r="E68" s="186"/>
      <c r="F68" s="186"/>
      <c r="G68" s="186"/>
      <c r="H68" s="186"/>
      <c r="I68" s="186"/>
      <c r="J68" s="187">
        <f>J268</f>
        <v>0</v>
      </c>
      <c r="K68" s="128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167</v>
      </c>
      <c r="D75" s="43"/>
      <c r="E75" s="43"/>
      <c r="F75" s="43"/>
      <c r="G75" s="43"/>
      <c r="H75" s="43"/>
      <c r="I75" s="43"/>
      <c r="J75" s="43"/>
      <c r="K75" s="43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73" t="str">
        <f>E7</f>
        <v>Rekonstrukce LC Bohunka</v>
      </c>
      <c r="F78" s="35"/>
      <c r="G78" s="35"/>
      <c r="H78" s="35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" customFormat="1" ht="12" customHeight="1">
      <c r="B79" s="24"/>
      <c r="C79" s="35" t="s">
        <v>148</v>
      </c>
      <c r="D79" s="25"/>
      <c r="E79" s="25"/>
      <c r="F79" s="25"/>
      <c r="G79" s="25"/>
      <c r="H79" s="25"/>
      <c r="I79" s="25"/>
      <c r="J79" s="25"/>
      <c r="K79" s="25"/>
      <c r="L79" s="23"/>
    </row>
    <row r="80" s="2" customFormat="1" ht="23.25" customHeight="1">
      <c r="A80" s="41"/>
      <c r="B80" s="42"/>
      <c r="C80" s="43"/>
      <c r="D80" s="43"/>
      <c r="E80" s="173" t="s">
        <v>151</v>
      </c>
      <c r="F80" s="43"/>
      <c r="G80" s="43"/>
      <c r="H80" s="43"/>
      <c r="I80" s="43"/>
      <c r="J80" s="43"/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154</v>
      </c>
      <c r="D81" s="43"/>
      <c r="E81" s="43"/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72" t="str">
        <f>E11</f>
        <v>24039-14XC-SO-01-01 - 004.52 - štěrkodrť ŠD</v>
      </c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21</v>
      </c>
      <c r="D84" s="43"/>
      <c r="E84" s="43"/>
      <c r="F84" s="30" t="str">
        <f>F14</f>
        <v>k.ú. Milonice, Lažany</v>
      </c>
      <c r="G84" s="43"/>
      <c r="H84" s="43"/>
      <c r="I84" s="35" t="s">
        <v>23</v>
      </c>
      <c r="J84" s="75" t="str">
        <f>IF(J14="","",J14)</f>
        <v>30. 4. 2024</v>
      </c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25.65" customHeight="1">
      <c r="A86" s="41"/>
      <c r="B86" s="42"/>
      <c r="C86" s="35" t="s">
        <v>25</v>
      </c>
      <c r="D86" s="43"/>
      <c r="E86" s="43"/>
      <c r="F86" s="30" t="str">
        <f>E17</f>
        <v>Lesy města Brna, a.s.</v>
      </c>
      <c r="G86" s="43"/>
      <c r="H86" s="43"/>
      <c r="I86" s="35" t="s">
        <v>33</v>
      </c>
      <c r="J86" s="39" t="str">
        <f>E23</f>
        <v>Regioprojekt Brno, s.r.o.</v>
      </c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5" t="s">
        <v>31</v>
      </c>
      <c r="D87" s="43"/>
      <c r="E87" s="43"/>
      <c r="F87" s="30" t="str">
        <f>IF(E20="","",E20)</f>
        <v>Vyplň údaj</v>
      </c>
      <c r="G87" s="43"/>
      <c r="H87" s="43"/>
      <c r="I87" s="35" t="s">
        <v>36</v>
      </c>
      <c r="J87" s="39" t="str">
        <f>E26</f>
        <v>Ing. Ondřej Ševčík</v>
      </c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0.32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11" customFormat="1" ht="29.28" customHeight="1">
      <c r="A89" s="189"/>
      <c r="B89" s="190"/>
      <c r="C89" s="191" t="s">
        <v>168</v>
      </c>
      <c r="D89" s="192" t="s">
        <v>59</v>
      </c>
      <c r="E89" s="192" t="s">
        <v>55</v>
      </c>
      <c r="F89" s="192" t="s">
        <v>56</v>
      </c>
      <c r="G89" s="192" t="s">
        <v>169</v>
      </c>
      <c r="H89" s="192" t="s">
        <v>170</v>
      </c>
      <c r="I89" s="192" t="s">
        <v>171</v>
      </c>
      <c r="J89" s="192" t="s">
        <v>160</v>
      </c>
      <c r="K89" s="193" t="s">
        <v>172</v>
      </c>
      <c r="L89" s="194"/>
      <c r="M89" s="95" t="s">
        <v>19</v>
      </c>
      <c r="N89" s="96" t="s">
        <v>44</v>
      </c>
      <c r="O89" s="96" t="s">
        <v>173</v>
      </c>
      <c r="P89" s="96" t="s">
        <v>174</v>
      </c>
      <c r="Q89" s="96" t="s">
        <v>175</v>
      </c>
      <c r="R89" s="96" t="s">
        <v>176</v>
      </c>
      <c r="S89" s="96" t="s">
        <v>177</v>
      </c>
      <c r="T89" s="97" t="s">
        <v>178</v>
      </c>
      <c r="U89" s="189"/>
      <c r="V89" s="189"/>
      <c r="W89" s="189"/>
      <c r="X89" s="189"/>
      <c r="Y89" s="189"/>
      <c r="Z89" s="189"/>
      <c r="AA89" s="189"/>
      <c r="AB89" s="189"/>
      <c r="AC89" s="189"/>
      <c r="AD89" s="189"/>
      <c r="AE89" s="189"/>
    </row>
    <row r="90" s="2" customFormat="1" ht="22.8" customHeight="1">
      <c r="A90" s="41"/>
      <c r="B90" s="42"/>
      <c r="C90" s="102" t="s">
        <v>179</v>
      </c>
      <c r="D90" s="43"/>
      <c r="E90" s="43"/>
      <c r="F90" s="43"/>
      <c r="G90" s="43"/>
      <c r="H90" s="43"/>
      <c r="I90" s="43"/>
      <c r="J90" s="195">
        <f>BK90</f>
        <v>0</v>
      </c>
      <c r="K90" s="43"/>
      <c r="L90" s="47"/>
      <c r="M90" s="98"/>
      <c r="N90" s="196"/>
      <c r="O90" s="99"/>
      <c r="P90" s="197">
        <f>P91</f>
        <v>0</v>
      </c>
      <c r="Q90" s="99"/>
      <c r="R90" s="197">
        <f>R91</f>
        <v>4986.3629127000004</v>
      </c>
      <c r="S90" s="99"/>
      <c r="T90" s="198">
        <f>T91</f>
        <v>476.86399999999998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73</v>
      </c>
      <c r="AU90" s="20" t="s">
        <v>161</v>
      </c>
      <c r="BK90" s="199">
        <f>BK91</f>
        <v>0</v>
      </c>
    </row>
    <row r="91" s="12" customFormat="1" ht="25.92" customHeight="1">
      <c r="A91" s="12"/>
      <c r="B91" s="200"/>
      <c r="C91" s="201"/>
      <c r="D91" s="202" t="s">
        <v>73</v>
      </c>
      <c r="E91" s="203" t="s">
        <v>180</v>
      </c>
      <c r="F91" s="203" t="s">
        <v>181</v>
      </c>
      <c r="G91" s="201"/>
      <c r="H91" s="201"/>
      <c r="I91" s="204"/>
      <c r="J91" s="205">
        <f>BK91</f>
        <v>0</v>
      </c>
      <c r="K91" s="201"/>
      <c r="L91" s="206"/>
      <c r="M91" s="207"/>
      <c r="N91" s="208"/>
      <c r="O91" s="208"/>
      <c r="P91" s="209">
        <f>P92+P200+P268</f>
        <v>0</v>
      </c>
      <c r="Q91" s="208"/>
      <c r="R91" s="209">
        <f>R92+R200+R268</f>
        <v>4986.3629127000004</v>
      </c>
      <c r="S91" s="208"/>
      <c r="T91" s="210">
        <f>T92+T200+T268</f>
        <v>476.86399999999998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1" t="s">
        <v>81</v>
      </c>
      <c r="AT91" s="212" t="s">
        <v>73</v>
      </c>
      <c r="AU91" s="212" t="s">
        <v>74</v>
      </c>
      <c r="AY91" s="211" t="s">
        <v>182</v>
      </c>
      <c r="BK91" s="213">
        <f>BK92+BK200+BK268</f>
        <v>0</v>
      </c>
    </row>
    <row r="92" s="12" customFormat="1" ht="22.8" customHeight="1">
      <c r="A92" s="12"/>
      <c r="B92" s="200"/>
      <c r="C92" s="201"/>
      <c r="D92" s="202" t="s">
        <v>73</v>
      </c>
      <c r="E92" s="214" t="s">
        <v>81</v>
      </c>
      <c r="F92" s="214" t="s">
        <v>183</v>
      </c>
      <c r="G92" s="201"/>
      <c r="H92" s="201"/>
      <c r="I92" s="204"/>
      <c r="J92" s="215">
        <f>BK92</f>
        <v>0</v>
      </c>
      <c r="K92" s="201"/>
      <c r="L92" s="206"/>
      <c r="M92" s="207"/>
      <c r="N92" s="208"/>
      <c r="O92" s="208"/>
      <c r="P92" s="209">
        <f>SUM(P93:P199)</f>
        <v>0</v>
      </c>
      <c r="Q92" s="208"/>
      <c r="R92" s="209">
        <f>SUM(R93:R199)</f>
        <v>0.0068000000000000005</v>
      </c>
      <c r="S92" s="208"/>
      <c r="T92" s="210">
        <f>SUM(T93:T199)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1" t="s">
        <v>81</v>
      </c>
      <c r="AT92" s="212" t="s">
        <v>73</v>
      </c>
      <c r="AU92" s="212" t="s">
        <v>81</v>
      </c>
      <c r="AY92" s="211" t="s">
        <v>182</v>
      </c>
      <c r="BK92" s="213">
        <f>SUM(BK93:BK199)</f>
        <v>0</v>
      </c>
    </row>
    <row r="93" s="2" customFormat="1" ht="49.05" customHeight="1">
      <c r="A93" s="41"/>
      <c r="B93" s="42"/>
      <c r="C93" s="216" t="s">
        <v>81</v>
      </c>
      <c r="D93" s="216" t="s">
        <v>184</v>
      </c>
      <c r="E93" s="217" t="s">
        <v>185</v>
      </c>
      <c r="F93" s="218" t="s">
        <v>186</v>
      </c>
      <c r="G93" s="219" t="s">
        <v>136</v>
      </c>
      <c r="H93" s="220">
        <v>950.79999999999995</v>
      </c>
      <c r="I93" s="221"/>
      <c r="J93" s="222">
        <f>ROUND(I93*H93,2)</f>
        <v>0</v>
      </c>
      <c r="K93" s="218" t="s">
        <v>187</v>
      </c>
      <c r="L93" s="47"/>
      <c r="M93" s="223" t="s">
        <v>19</v>
      </c>
      <c r="N93" s="224" t="s">
        <v>45</v>
      </c>
      <c r="O93" s="87"/>
      <c r="P93" s="225">
        <f>O93*H93</f>
        <v>0</v>
      </c>
      <c r="Q93" s="225">
        <v>0</v>
      </c>
      <c r="R93" s="225">
        <f>Q93*H93</f>
        <v>0</v>
      </c>
      <c r="S93" s="225">
        <v>0</v>
      </c>
      <c r="T93" s="226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7" t="s">
        <v>188</v>
      </c>
      <c r="AT93" s="227" t="s">
        <v>184</v>
      </c>
      <c r="AU93" s="227" t="s">
        <v>83</v>
      </c>
      <c r="AY93" s="20" t="s">
        <v>182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20" t="s">
        <v>81</v>
      </c>
      <c r="BK93" s="228">
        <f>ROUND(I93*H93,2)</f>
        <v>0</v>
      </c>
      <c r="BL93" s="20" t="s">
        <v>188</v>
      </c>
      <c r="BM93" s="227" t="s">
        <v>189</v>
      </c>
    </row>
    <row r="94" s="2" customFormat="1">
      <c r="A94" s="41"/>
      <c r="B94" s="42"/>
      <c r="C94" s="43"/>
      <c r="D94" s="229" t="s">
        <v>190</v>
      </c>
      <c r="E94" s="43"/>
      <c r="F94" s="230" t="s">
        <v>191</v>
      </c>
      <c r="G94" s="43"/>
      <c r="H94" s="43"/>
      <c r="I94" s="231"/>
      <c r="J94" s="43"/>
      <c r="K94" s="43"/>
      <c r="L94" s="47"/>
      <c r="M94" s="232"/>
      <c r="N94" s="233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190</v>
      </c>
      <c r="AU94" s="20" t="s">
        <v>83</v>
      </c>
    </row>
    <row r="95" s="13" customFormat="1">
      <c r="A95" s="13"/>
      <c r="B95" s="234"/>
      <c r="C95" s="235"/>
      <c r="D95" s="236" t="s">
        <v>192</v>
      </c>
      <c r="E95" s="237" t="s">
        <v>19</v>
      </c>
      <c r="F95" s="238" t="s">
        <v>193</v>
      </c>
      <c r="G95" s="235"/>
      <c r="H95" s="239">
        <v>21.199999999999999</v>
      </c>
      <c r="I95" s="240"/>
      <c r="J95" s="235"/>
      <c r="K95" s="235"/>
      <c r="L95" s="241"/>
      <c r="M95" s="242"/>
      <c r="N95" s="243"/>
      <c r="O95" s="243"/>
      <c r="P95" s="243"/>
      <c r="Q95" s="243"/>
      <c r="R95" s="243"/>
      <c r="S95" s="243"/>
      <c r="T95" s="24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5" t="s">
        <v>192</v>
      </c>
      <c r="AU95" s="245" t="s">
        <v>83</v>
      </c>
      <c r="AV95" s="13" t="s">
        <v>83</v>
      </c>
      <c r="AW95" s="13" t="s">
        <v>35</v>
      </c>
      <c r="AX95" s="13" t="s">
        <v>74</v>
      </c>
      <c r="AY95" s="245" t="s">
        <v>182</v>
      </c>
    </row>
    <row r="96" s="13" customFormat="1">
      <c r="A96" s="13"/>
      <c r="B96" s="234"/>
      <c r="C96" s="235"/>
      <c r="D96" s="236" t="s">
        <v>192</v>
      </c>
      <c r="E96" s="237" t="s">
        <v>19</v>
      </c>
      <c r="F96" s="238" t="s">
        <v>194</v>
      </c>
      <c r="G96" s="235"/>
      <c r="H96" s="239">
        <v>452.39999999999998</v>
      </c>
      <c r="I96" s="240"/>
      <c r="J96" s="235"/>
      <c r="K96" s="235"/>
      <c r="L96" s="241"/>
      <c r="M96" s="242"/>
      <c r="N96" s="243"/>
      <c r="O96" s="243"/>
      <c r="P96" s="243"/>
      <c r="Q96" s="243"/>
      <c r="R96" s="243"/>
      <c r="S96" s="243"/>
      <c r="T96" s="24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5" t="s">
        <v>192</v>
      </c>
      <c r="AU96" s="245" t="s">
        <v>83</v>
      </c>
      <c r="AV96" s="13" t="s">
        <v>83</v>
      </c>
      <c r="AW96" s="13" t="s">
        <v>35</v>
      </c>
      <c r="AX96" s="13" t="s">
        <v>74</v>
      </c>
      <c r="AY96" s="245" t="s">
        <v>182</v>
      </c>
    </row>
    <row r="97" s="13" customFormat="1">
      <c r="A97" s="13"/>
      <c r="B97" s="234"/>
      <c r="C97" s="235"/>
      <c r="D97" s="236" t="s">
        <v>192</v>
      </c>
      <c r="E97" s="237" t="s">
        <v>19</v>
      </c>
      <c r="F97" s="238" t="s">
        <v>195</v>
      </c>
      <c r="G97" s="235"/>
      <c r="H97" s="239">
        <v>477.19999999999999</v>
      </c>
      <c r="I97" s="240"/>
      <c r="J97" s="235"/>
      <c r="K97" s="235"/>
      <c r="L97" s="241"/>
      <c r="M97" s="242"/>
      <c r="N97" s="243"/>
      <c r="O97" s="243"/>
      <c r="P97" s="243"/>
      <c r="Q97" s="243"/>
      <c r="R97" s="243"/>
      <c r="S97" s="243"/>
      <c r="T97" s="24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5" t="s">
        <v>192</v>
      </c>
      <c r="AU97" s="245" t="s">
        <v>83</v>
      </c>
      <c r="AV97" s="13" t="s">
        <v>83</v>
      </c>
      <c r="AW97" s="13" t="s">
        <v>35</v>
      </c>
      <c r="AX97" s="13" t="s">
        <v>74</v>
      </c>
      <c r="AY97" s="245" t="s">
        <v>182</v>
      </c>
    </row>
    <row r="98" s="14" customFormat="1">
      <c r="A98" s="14"/>
      <c r="B98" s="246"/>
      <c r="C98" s="247"/>
      <c r="D98" s="236" t="s">
        <v>192</v>
      </c>
      <c r="E98" s="248" t="s">
        <v>196</v>
      </c>
      <c r="F98" s="249" t="s">
        <v>197</v>
      </c>
      <c r="G98" s="247"/>
      <c r="H98" s="250">
        <v>950.79999999999995</v>
      </c>
      <c r="I98" s="251"/>
      <c r="J98" s="247"/>
      <c r="K98" s="247"/>
      <c r="L98" s="252"/>
      <c r="M98" s="253"/>
      <c r="N98" s="254"/>
      <c r="O98" s="254"/>
      <c r="P98" s="254"/>
      <c r="Q98" s="254"/>
      <c r="R98" s="254"/>
      <c r="S98" s="254"/>
      <c r="T98" s="25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6" t="s">
        <v>192</v>
      </c>
      <c r="AU98" s="256" t="s">
        <v>83</v>
      </c>
      <c r="AV98" s="14" t="s">
        <v>188</v>
      </c>
      <c r="AW98" s="14" t="s">
        <v>35</v>
      </c>
      <c r="AX98" s="14" t="s">
        <v>81</v>
      </c>
      <c r="AY98" s="256" t="s">
        <v>182</v>
      </c>
    </row>
    <row r="99" s="2" customFormat="1" ht="24.15" customHeight="1">
      <c r="A99" s="41"/>
      <c r="B99" s="42"/>
      <c r="C99" s="216" t="s">
        <v>83</v>
      </c>
      <c r="D99" s="216" t="s">
        <v>184</v>
      </c>
      <c r="E99" s="217" t="s">
        <v>198</v>
      </c>
      <c r="F99" s="218" t="s">
        <v>199</v>
      </c>
      <c r="G99" s="219" t="s">
        <v>200</v>
      </c>
      <c r="H99" s="220">
        <v>20</v>
      </c>
      <c r="I99" s="221"/>
      <c r="J99" s="222">
        <f>ROUND(I99*H99,2)</f>
        <v>0</v>
      </c>
      <c r="K99" s="218" t="s">
        <v>187</v>
      </c>
      <c r="L99" s="47"/>
      <c r="M99" s="223" t="s">
        <v>19</v>
      </c>
      <c r="N99" s="224" t="s">
        <v>45</v>
      </c>
      <c r="O99" s="87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7" t="s">
        <v>188</v>
      </c>
      <c r="AT99" s="227" t="s">
        <v>184</v>
      </c>
      <c r="AU99" s="227" t="s">
        <v>83</v>
      </c>
      <c r="AY99" s="20" t="s">
        <v>182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20" t="s">
        <v>81</v>
      </c>
      <c r="BK99" s="228">
        <f>ROUND(I99*H99,2)</f>
        <v>0</v>
      </c>
      <c r="BL99" s="20" t="s">
        <v>188</v>
      </c>
      <c r="BM99" s="227" t="s">
        <v>201</v>
      </c>
    </row>
    <row r="100" s="2" customFormat="1">
      <c r="A100" s="41"/>
      <c r="B100" s="42"/>
      <c r="C100" s="43"/>
      <c r="D100" s="229" t="s">
        <v>190</v>
      </c>
      <c r="E100" s="43"/>
      <c r="F100" s="230" t="s">
        <v>202</v>
      </c>
      <c r="G100" s="43"/>
      <c r="H100" s="43"/>
      <c r="I100" s="231"/>
      <c r="J100" s="43"/>
      <c r="K100" s="43"/>
      <c r="L100" s="47"/>
      <c r="M100" s="232"/>
      <c r="N100" s="233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190</v>
      </c>
      <c r="AU100" s="20" t="s">
        <v>83</v>
      </c>
    </row>
    <row r="101" s="13" customFormat="1">
      <c r="A101" s="13"/>
      <c r="B101" s="234"/>
      <c r="C101" s="235"/>
      <c r="D101" s="236" t="s">
        <v>192</v>
      </c>
      <c r="E101" s="237" t="s">
        <v>19</v>
      </c>
      <c r="F101" s="238" t="s">
        <v>146</v>
      </c>
      <c r="G101" s="235"/>
      <c r="H101" s="239">
        <v>20</v>
      </c>
      <c r="I101" s="240"/>
      <c r="J101" s="235"/>
      <c r="K101" s="235"/>
      <c r="L101" s="241"/>
      <c r="M101" s="242"/>
      <c r="N101" s="243"/>
      <c r="O101" s="243"/>
      <c r="P101" s="243"/>
      <c r="Q101" s="243"/>
      <c r="R101" s="243"/>
      <c r="S101" s="243"/>
      <c r="T101" s="24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5" t="s">
        <v>192</v>
      </c>
      <c r="AU101" s="245" t="s">
        <v>83</v>
      </c>
      <c r="AV101" s="13" t="s">
        <v>83</v>
      </c>
      <c r="AW101" s="13" t="s">
        <v>35</v>
      </c>
      <c r="AX101" s="13" t="s">
        <v>74</v>
      </c>
      <c r="AY101" s="245" t="s">
        <v>182</v>
      </c>
    </row>
    <row r="102" s="14" customFormat="1">
      <c r="A102" s="14"/>
      <c r="B102" s="246"/>
      <c r="C102" s="247"/>
      <c r="D102" s="236" t="s">
        <v>192</v>
      </c>
      <c r="E102" s="248" t="s">
        <v>145</v>
      </c>
      <c r="F102" s="249" t="s">
        <v>197</v>
      </c>
      <c r="G102" s="247"/>
      <c r="H102" s="250">
        <v>20</v>
      </c>
      <c r="I102" s="251"/>
      <c r="J102" s="247"/>
      <c r="K102" s="247"/>
      <c r="L102" s="252"/>
      <c r="M102" s="253"/>
      <c r="N102" s="254"/>
      <c r="O102" s="254"/>
      <c r="P102" s="254"/>
      <c r="Q102" s="254"/>
      <c r="R102" s="254"/>
      <c r="S102" s="254"/>
      <c r="T102" s="25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6" t="s">
        <v>192</v>
      </c>
      <c r="AU102" s="256" t="s">
        <v>83</v>
      </c>
      <c r="AV102" s="14" t="s">
        <v>188</v>
      </c>
      <c r="AW102" s="14" t="s">
        <v>35</v>
      </c>
      <c r="AX102" s="14" t="s">
        <v>81</v>
      </c>
      <c r="AY102" s="256" t="s">
        <v>182</v>
      </c>
    </row>
    <row r="103" s="2" customFormat="1" ht="24.15" customHeight="1">
      <c r="A103" s="41"/>
      <c r="B103" s="42"/>
      <c r="C103" s="216" t="s">
        <v>203</v>
      </c>
      <c r="D103" s="216" t="s">
        <v>184</v>
      </c>
      <c r="E103" s="217" t="s">
        <v>204</v>
      </c>
      <c r="F103" s="218" t="s">
        <v>205</v>
      </c>
      <c r="G103" s="219" t="s">
        <v>200</v>
      </c>
      <c r="H103" s="220">
        <v>15</v>
      </c>
      <c r="I103" s="221"/>
      <c r="J103" s="222">
        <f>ROUND(I103*H103,2)</f>
        <v>0</v>
      </c>
      <c r="K103" s="218" t="s">
        <v>187</v>
      </c>
      <c r="L103" s="47"/>
      <c r="M103" s="223" t="s">
        <v>19</v>
      </c>
      <c r="N103" s="224" t="s">
        <v>45</v>
      </c>
      <c r="O103" s="87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7" t="s">
        <v>188</v>
      </c>
      <c r="AT103" s="227" t="s">
        <v>184</v>
      </c>
      <c r="AU103" s="227" t="s">
        <v>83</v>
      </c>
      <c r="AY103" s="20" t="s">
        <v>182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81</v>
      </c>
      <c r="BK103" s="228">
        <f>ROUND(I103*H103,2)</f>
        <v>0</v>
      </c>
      <c r="BL103" s="20" t="s">
        <v>188</v>
      </c>
      <c r="BM103" s="227" t="s">
        <v>206</v>
      </c>
    </row>
    <row r="104" s="2" customFormat="1">
      <c r="A104" s="41"/>
      <c r="B104" s="42"/>
      <c r="C104" s="43"/>
      <c r="D104" s="229" t="s">
        <v>190</v>
      </c>
      <c r="E104" s="43"/>
      <c r="F104" s="230" t="s">
        <v>207</v>
      </c>
      <c r="G104" s="43"/>
      <c r="H104" s="43"/>
      <c r="I104" s="231"/>
      <c r="J104" s="43"/>
      <c r="K104" s="43"/>
      <c r="L104" s="47"/>
      <c r="M104" s="232"/>
      <c r="N104" s="233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190</v>
      </c>
      <c r="AU104" s="20" t="s">
        <v>83</v>
      </c>
    </row>
    <row r="105" s="13" customFormat="1">
      <c r="A105" s="13"/>
      <c r="B105" s="234"/>
      <c r="C105" s="235"/>
      <c r="D105" s="236" t="s">
        <v>192</v>
      </c>
      <c r="E105" s="237" t="s">
        <v>19</v>
      </c>
      <c r="F105" s="238" t="s">
        <v>8</v>
      </c>
      <c r="G105" s="235"/>
      <c r="H105" s="239">
        <v>15</v>
      </c>
      <c r="I105" s="240"/>
      <c r="J105" s="235"/>
      <c r="K105" s="235"/>
      <c r="L105" s="241"/>
      <c r="M105" s="242"/>
      <c r="N105" s="243"/>
      <c r="O105" s="243"/>
      <c r="P105" s="243"/>
      <c r="Q105" s="243"/>
      <c r="R105" s="243"/>
      <c r="S105" s="243"/>
      <c r="T105" s="24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5" t="s">
        <v>192</v>
      </c>
      <c r="AU105" s="245" t="s">
        <v>83</v>
      </c>
      <c r="AV105" s="13" t="s">
        <v>83</v>
      </c>
      <c r="AW105" s="13" t="s">
        <v>35</v>
      </c>
      <c r="AX105" s="13" t="s">
        <v>74</v>
      </c>
      <c r="AY105" s="245" t="s">
        <v>182</v>
      </c>
    </row>
    <row r="106" s="14" customFormat="1">
      <c r="A106" s="14"/>
      <c r="B106" s="246"/>
      <c r="C106" s="247"/>
      <c r="D106" s="236" t="s">
        <v>192</v>
      </c>
      <c r="E106" s="248" t="s">
        <v>147</v>
      </c>
      <c r="F106" s="249" t="s">
        <v>197</v>
      </c>
      <c r="G106" s="247"/>
      <c r="H106" s="250">
        <v>15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6" t="s">
        <v>192</v>
      </c>
      <c r="AU106" s="256" t="s">
        <v>83</v>
      </c>
      <c r="AV106" s="14" t="s">
        <v>188</v>
      </c>
      <c r="AW106" s="14" t="s">
        <v>35</v>
      </c>
      <c r="AX106" s="14" t="s">
        <v>81</v>
      </c>
      <c r="AY106" s="256" t="s">
        <v>182</v>
      </c>
    </row>
    <row r="107" s="2" customFormat="1" ht="24.15" customHeight="1">
      <c r="A107" s="41"/>
      <c r="B107" s="42"/>
      <c r="C107" s="216" t="s">
        <v>188</v>
      </c>
      <c r="D107" s="216" t="s">
        <v>184</v>
      </c>
      <c r="E107" s="217" t="s">
        <v>208</v>
      </c>
      <c r="F107" s="218" t="s">
        <v>209</v>
      </c>
      <c r="G107" s="219" t="s">
        <v>200</v>
      </c>
      <c r="H107" s="220">
        <v>5</v>
      </c>
      <c r="I107" s="221"/>
      <c r="J107" s="222">
        <f>ROUND(I107*H107,2)</f>
        <v>0</v>
      </c>
      <c r="K107" s="218" t="s">
        <v>187</v>
      </c>
      <c r="L107" s="47"/>
      <c r="M107" s="223" t="s">
        <v>19</v>
      </c>
      <c r="N107" s="224" t="s">
        <v>45</v>
      </c>
      <c r="O107" s="87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7" t="s">
        <v>188</v>
      </c>
      <c r="AT107" s="227" t="s">
        <v>184</v>
      </c>
      <c r="AU107" s="227" t="s">
        <v>83</v>
      </c>
      <c r="AY107" s="20" t="s">
        <v>182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20" t="s">
        <v>81</v>
      </c>
      <c r="BK107" s="228">
        <f>ROUND(I107*H107,2)</f>
        <v>0</v>
      </c>
      <c r="BL107" s="20" t="s">
        <v>188</v>
      </c>
      <c r="BM107" s="227" t="s">
        <v>210</v>
      </c>
    </row>
    <row r="108" s="2" customFormat="1">
      <c r="A108" s="41"/>
      <c r="B108" s="42"/>
      <c r="C108" s="43"/>
      <c r="D108" s="229" t="s">
        <v>190</v>
      </c>
      <c r="E108" s="43"/>
      <c r="F108" s="230" t="s">
        <v>211</v>
      </c>
      <c r="G108" s="43"/>
      <c r="H108" s="43"/>
      <c r="I108" s="231"/>
      <c r="J108" s="43"/>
      <c r="K108" s="43"/>
      <c r="L108" s="47"/>
      <c r="M108" s="232"/>
      <c r="N108" s="233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190</v>
      </c>
      <c r="AU108" s="20" t="s">
        <v>83</v>
      </c>
    </row>
    <row r="109" s="13" customFormat="1">
      <c r="A109" s="13"/>
      <c r="B109" s="234"/>
      <c r="C109" s="235"/>
      <c r="D109" s="236" t="s">
        <v>192</v>
      </c>
      <c r="E109" s="237" t="s">
        <v>19</v>
      </c>
      <c r="F109" s="238" t="s">
        <v>150</v>
      </c>
      <c r="G109" s="235"/>
      <c r="H109" s="239">
        <v>5</v>
      </c>
      <c r="I109" s="240"/>
      <c r="J109" s="235"/>
      <c r="K109" s="235"/>
      <c r="L109" s="241"/>
      <c r="M109" s="242"/>
      <c r="N109" s="243"/>
      <c r="O109" s="243"/>
      <c r="P109" s="243"/>
      <c r="Q109" s="243"/>
      <c r="R109" s="243"/>
      <c r="S109" s="243"/>
      <c r="T109" s="24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5" t="s">
        <v>192</v>
      </c>
      <c r="AU109" s="245" t="s">
        <v>83</v>
      </c>
      <c r="AV109" s="13" t="s">
        <v>83</v>
      </c>
      <c r="AW109" s="13" t="s">
        <v>35</v>
      </c>
      <c r="AX109" s="13" t="s">
        <v>74</v>
      </c>
      <c r="AY109" s="245" t="s">
        <v>182</v>
      </c>
    </row>
    <row r="110" s="14" customFormat="1">
      <c r="A110" s="14"/>
      <c r="B110" s="246"/>
      <c r="C110" s="247"/>
      <c r="D110" s="236" t="s">
        <v>192</v>
      </c>
      <c r="E110" s="248" t="s">
        <v>149</v>
      </c>
      <c r="F110" s="249" t="s">
        <v>197</v>
      </c>
      <c r="G110" s="247"/>
      <c r="H110" s="250">
        <v>5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6" t="s">
        <v>192</v>
      </c>
      <c r="AU110" s="256" t="s">
        <v>83</v>
      </c>
      <c r="AV110" s="14" t="s">
        <v>188</v>
      </c>
      <c r="AW110" s="14" t="s">
        <v>35</v>
      </c>
      <c r="AX110" s="14" t="s">
        <v>81</v>
      </c>
      <c r="AY110" s="256" t="s">
        <v>182</v>
      </c>
    </row>
    <row r="111" s="2" customFormat="1" ht="33" customHeight="1">
      <c r="A111" s="41"/>
      <c r="B111" s="42"/>
      <c r="C111" s="216" t="s">
        <v>150</v>
      </c>
      <c r="D111" s="216" t="s">
        <v>184</v>
      </c>
      <c r="E111" s="217" t="s">
        <v>212</v>
      </c>
      <c r="F111" s="218" t="s">
        <v>213</v>
      </c>
      <c r="G111" s="219" t="s">
        <v>214</v>
      </c>
      <c r="H111" s="220">
        <v>366.50299999999999</v>
      </c>
      <c r="I111" s="221"/>
      <c r="J111" s="222">
        <f>ROUND(I111*H111,2)</f>
        <v>0</v>
      </c>
      <c r="K111" s="218" t="s">
        <v>187</v>
      </c>
      <c r="L111" s="47"/>
      <c r="M111" s="223" t="s">
        <v>19</v>
      </c>
      <c r="N111" s="224" t="s">
        <v>45</v>
      </c>
      <c r="O111" s="87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7" t="s">
        <v>188</v>
      </c>
      <c r="AT111" s="227" t="s">
        <v>184</v>
      </c>
      <c r="AU111" s="227" t="s">
        <v>83</v>
      </c>
      <c r="AY111" s="20" t="s">
        <v>182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20" t="s">
        <v>81</v>
      </c>
      <c r="BK111" s="228">
        <f>ROUND(I111*H111,2)</f>
        <v>0</v>
      </c>
      <c r="BL111" s="20" t="s">
        <v>188</v>
      </c>
      <c r="BM111" s="227" t="s">
        <v>215</v>
      </c>
    </row>
    <row r="112" s="2" customFormat="1">
      <c r="A112" s="41"/>
      <c r="B112" s="42"/>
      <c r="C112" s="43"/>
      <c r="D112" s="229" t="s">
        <v>190</v>
      </c>
      <c r="E112" s="43"/>
      <c r="F112" s="230" t="s">
        <v>216</v>
      </c>
      <c r="G112" s="43"/>
      <c r="H112" s="43"/>
      <c r="I112" s="231"/>
      <c r="J112" s="43"/>
      <c r="K112" s="43"/>
      <c r="L112" s="47"/>
      <c r="M112" s="232"/>
      <c r="N112" s="233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190</v>
      </c>
      <c r="AU112" s="20" t="s">
        <v>83</v>
      </c>
    </row>
    <row r="113" s="13" customFormat="1">
      <c r="A113" s="13"/>
      <c r="B113" s="234"/>
      <c r="C113" s="235"/>
      <c r="D113" s="236" t="s">
        <v>192</v>
      </c>
      <c r="E113" s="237" t="s">
        <v>19</v>
      </c>
      <c r="F113" s="238" t="s">
        <v>217</v>
      </c>
      <c r="G113" s="235"/>
      <c r="H113" s="239">
        <v>144</v>
      </c>
      <c r="I113" s="240"/>
      <c r="J113" s="235"/>
      <c r="K113" s="235"/>
      <c r="L113" s="241"/>
      <c r="M113" s="242"/>
      <c r="N113" s="243"/>
      <c r="O113" s="243"/>
      <c r="P113" s="243"/>
      <c r="Q113" s="243"/>
      <c r="R113" s="243"/>
      <c r="S113" s="243"/>
      <c r="T113" s="24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5" t="s">
        <v>192</v>
      </c>
      <c r="AU113" s="245" t="s">
        <v>83</v>
      </c>
      <c r="AV113" s="13" t="s">
        <v>83</v>
      </c>
      <c r="AW113" s="13" t="s">
        <v>35</v>
      </c>
      <c r="AX113" s="13" t="s">
        <v>74</v>
      </c>
      <c r="AY113" s="245" t="s">
        <v>182</v>
      </c>
    </row>
    <row r="114" s="13" customFormat="1">
      <c r="A114" s="13"/>
      <c r="B114" s="234"/>
      <c r="C114" s="235"/>
      <c r="D114" s="236" t="s">
        <v>192</v>
      </c>
      <c r="E114" s="237" t="s">
        <v>19</v>
      </c>
      <c r="F114" s="238" t="s">
        <v>218</v>
      </c>
      <c r="G114" s="235"/>
      <c r="H114" s="239">
        <v>83.474999999999994</v>
      </c>
      <c r="I114" s="240"/>
      <c r="J114" s="235"/>
      <c r="K114" s="235"/>
      <c r="L114" s="241"/>
      <c r="M114" s="242"/>
      <c r="N114" s="243"/>
      <c r="O114" s="243"/>
      <c r="P114" s="243"/>
      <c r="Q114" s="243"/>
      <c r="R114" s="243"/>
      <c r="S114" s="243"/>
      <c r="T114" s="24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5" t="s">
        <v>192</v>
      </c>
      <c r="AU114" s="245" t="s">
        <v>83</v>
      </c>
      <c r="AV114" s="13" t="s">
        <v>83</v>
      </c>
      <c r="AW114" s="13" t="s">
        <v>35</v>
      </c>
      <c r="AX114" s="13" t="s">
        <v>74</v>
      </c>
      <c r="AY114" s="245" t="s">
        <v>182</v>
      </c>
    </row>
    <row r="115" s="13" customFormat="1">
      <c r="A115" s="13"/>
      <c r="B115" s="234"/>
      <c r="C115" s="235"/>
      <c r="D115" s="236" t="s">
        <v>192</v>
      </c>
      <c r="E115" s="237" t="s">
        <v>19</v>
      </c>
      <c r="F115" s="238" t="s">
        <v>219</v>
      </c>
      <c r="G115" s="235"/>
      <c r="H115" s="239">
        <v>296.10000000000002</v>
      </c>
      <c r="I115" s="240"/>
      <c r="J115" s="235"/>
      <c r="K115" s="235"/>
      <c r="L115" s="241"/>
      <c r="M115" s="242"/>
      <c r="N115" s="243"/>
      <c r="O115" s="243"/>
      <c r="P115" s="243"/>
      <c r="Q115" s="243"/>
      <c r="R115" s="243"/>
      <c r="S115" s="243"/>
      <c r="T115" s="24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5" t="s">
        <v>192</v>
      </c>
      <c r="AU115" s="245" t="s">
        <v>83</v>
      </c>
      <c r="AV115" s="13" t="s">
        <v>83</v>
      </c>
      <c r="AW115" s="13" t="s">
        <v>35</v>
      </c>
      <c r="AX115" s="13" t="s">
        <v>74</v>
      </c>
      <c r="AY115" s="245" t="s">
        <v>182</v>
      </c>
    </row>
    <row r="116" s="14" customFormat="1">
      <c r="A116" s="14"/>
      <c r="B116" s="246"/>
      <c r="C116" s="247"/>
      <c r="D116" s="236" t="s">
        <v>192</v>
      </c>
      <c r="E116" s="248" t="s">
        <v>138</v>
      </c>
      <c r="F116" s="249" t="s">
        <v>197</v>
      </c>
      <c r="G116" s="247"/>
      <c r="H116" s="250">
        <v>523.57500000000005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6" t="s">
        <v>192</v>
      </c>
      <c r="AU116" s="256" t="s">
        <v>83</v>
      </c>
      <c r="AV116" s="14" t="s">
        <v>188</v>
      </c>
      <c r="AW116" s="14" t="s">
        <v>35</v>
      </c>
      <c r="AX116" s="14" t="s">
        <v>74</v>
      </c>
      <c r="AY116" s="256" t="s">
        <v>182</v>
      </c>
    </row>
    <row r="117" s="13" customFormat="1">
      <c r="A117" s="13"/>
      <c r="B117" s="234"/>
      <c r="C117" s="235"/>
      <c r="D117" s="236" t="s">
        <v>192</v>
      </c>
      <c r="E117" s="237" t="s">
        <v>19</v>
      </c>
      <c r="F117" s="238" t="s">
        <v>220</v>
      </c>
      <c r="G117" s="235"/>
      <c r="H117" s="239">
        <v>366.50299999999999</v>
      </c>
      <c r="I117" s="240"/>
      <c r="J117" s="235"/>
      <c r="K117" s="235"/>
      <c r="L117" s="241"/>
      <c r="M117" s="242"/>
      <c r="N117" s="243"/>
      <c r="O117" s="243"/>
      <c r="P117" s="243"/>
      <c r="Q117" s="243"/>
      <c r="R117" s="243"/>
      <c r="S117" s="243"/>
      <c r="T117" s="24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5" t="s">
        <v>192</v>
      </c>
      <c r="AU117" s="245" t="s">
        <v>83</v>
      </c>
      <c r="AV117" s="13" t="s">
        <v>83</v>
      </c>
      <c r="AW117" s="13" t="s">
        <v>35</v>
      </c>
      <c r="AX117" s="13" t="s">
        <v>74</v>
      </c>
      <c r="AY117" s="245" t="s">
        <v>182</v>
      </c>
    </row>
    <row r="118" s="14" customFormat="1">
      <c r="A118" s="14"/>
      <c r="B118" s="246"/>
      <c r="C118" s="247"/>
      <c r="D118" s="236" t="s">
        <v>192</v>
      </c>
      <c r="E118" s="248" t="s">
        <v>19</v>
      </c>
      <c r="F118" s="249" t="s">
        <v>197</v>
      </c>
      <c r="G118" s="247"/>
      <c r="H118" s="250">
        <v>366.50299999999999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6" t="s">
        <v>192</v>
      </c>
      <c r="AU118" s="256" t="s">
        <v>83</v>
      </c>
      <c r="AV118" s="14" t="s">
        <v>188</v>
      </c>
      <c r="AW118" s="14" t="s">
        <v>35</v>
      </c>
      <c r="AX118" s="14" t="s">
        <v>81</v>
      </c>
      <c r="AY118" s="256" t="s">
        <v>182</v>
      </c>
    </row>
    <row r="119" s="2" customFormat="1" ht="33" customHeight="1">
      <c r="A119" s="41"/>
      <c r="B119" s="42"/>
      <c r="C119" s="216" t="s">
        <v>221</v>
      </c>
      <c r="D119" s="216" t="s">
        <v>184</v>
      </c>
      <c r="E119" s="217" t="s">
        <v>222</v>
      </c>
      <c r="F119" s="218" t="s">
        <v>223</v>
      </c>
      <c r="G119" s="219" t="s">
        <v>214</v>
      </c>
      <c r="H119" s="220">
        <v>157.07300000000001</v>
      </c>
      <c r="I119" s="221"/>
      <c r="J119" s="222">
        <f>ROUND(I119*H119,2)</f>
        <v>0</v>
      </c>
      <c r="K119" s="218" t="s">
        <v>187</v>
      </c>
      <c r="L119" s="47"/>
      <c r="M119" s="223" t="s">
        <v>19</v>
      </c>
      <c r="N119" s="224" t="s">
        <v>45</v>
      </c>
      <c r="O119" s="87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7" t="s">
        <v>188</v>
      </c>
      <c r="AT119" s="227" t="s">
        <v>184</v>
      </c>
      <c r="AU119" s="227" t="s">
        <v>83</v>
      </c>
      <c r="AY119" s="20" t="s">
        <v>182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20" t="s">
        <v>81</v>
      </c>
      <c r="BK119" s="228">
        <f>ROUND(I119*H119,2)</f>
        <v>0</v>
      </c>
      <c r="BL119" s="20" t="s">
        <v>188</v>
      </c>
      <c r="BM119" s="227" t="s">
        <v>224</v>
      </c>
    </row>
    <row r="120" s="2" customFormat="1">
      <c r="A120" s="41"/>
      <c r="B120" s="42"/>
      <c r="C120" s="43"/>
      <c r="D120" s="229" t="s">
        <v>190</v>
      </c>
      <c r="E120" s="43"/>
      <c r="F120" s="230" t="s">
        <v>225</v>
      </c>
      <c r="G120" s="43"/>
      <c r="H120" s="43"/>
      <c r="I120" s="231"/>
      <c r="J120" s="43"/>
      <c r="K120" s="43"/>
      <c r="L120" s="47"/>
      <c r="M120" s="232"/>
      <c r="N120" s="233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190</v>
      </c>
      <c r="AU120" s="20" t="s">
        <v>83</v>
      </c>
    </row>
    <row r="121" s="13" customFormat="1">
      <c r="A121" s="13"/>
      <c r="B121" s="234"/>
      <c r="C121" s="235"/>
      <c r="D121" s="236" t="s">
        <v>192</v>
      </c>
      <c r="E121" s="237" t="s">
        <v>19</v>
      </c>
      <c r="F121" s="238" t="s">
        <v>226</v>
      </c>
      <c r="G121" s="235"/>
      <c r="H121" s="239">
        <v>157.07300000000001</v>
      </c>
      <c r="I121" s="240"/>
      <c r="J121" s="235"/>
      <c r="K121" s="235"/>
      <c r="L121" s="241"/>
      <c r="M121" s="242"/>
      <c r="N121" s="243"/>
      <c r="O121" s="243"/>
      <c r="P121" s="243"/>
      <c r="Q121" s="243"/>
      <c r="R121" s="243"/>
      <c r="S121" s="243"/>
      <c r="T121" s="24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5" t="s">
        <v>192</v>
      </c>
      <c r="AU121" s="245" t="s">
        <v>83</v>
      </c>
      <c r="AV121" s="13" t="s">
        <v>83</v>
      </c>
      <c r="AW121" s="13" t="s">
        <v>35</v>
      </c>
      <c r="AX121" s="13" t="s">
        <v>81</v>
      </c>
      <c r="AY121" s="245" t="s">
        <v>182</v>
      </c>
    </row>
    <row r="122" s="2" customFormat="1" ht="62.7" customHeight="1">
      <c r="A122" s="41"/>
      <c r="B122" s="42"/>
      <c r="C122" s="216" t="s">
        <v>227</v>
      </c>
      <c r="D122" s="216" t="s">
        <v>184</v>
      </c>
      <c r="E122" s="217" t="s">
        <v>228</v>
      </c>
      <c r="F122" s="218" t="s">
        <v>229</v>
      </c>
      <c r="G122" s="219" t="s">
        <v>214</v>
      </c>
      <c r="H122" s="220">
        <v>618.76800000000003</v>
      </c>
      <c r="I122" s="221"/>
      <c r="J122" s="222">
        <f>ROUND(I122*H122,2)</f>
        <v>0</v>
      </c>
      <c r="K122" s="218" t="s">
        <v>187</v>
      </c>
      <c r="L122" s="47"/>
      <c r="M122" s="223" t="s">
        <v>19</v>
      </c>
      <c r="N122" s="224" t="s">
        <v>45</v>
      </c>
      <c r="O122" s="87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7" t="s">
        <v>188</v>
      </c>
      <c r="AT122" s="227" t="s">
        <v>184</v>
      </c>
      <c r="AU122" s="227" t="s">
        <v>83</v>
      </c>
      <c r="AY122" s="20" t="s">
        <v>182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20" t="s">
        <v>81</v>
      </c>
      <c r="BK122" s="228">
        <f>ROUND(I122*H122,2)</f>
        <v>0</v>
      </c>
      <c r="BL122" s="20" t="s">
        <v>188</v>
      </c>
      <c r="BM122" s="227" t="s">
        <v>230</v>
      </c>
    </row>
    <row r="123" s="2" customFormat="1">
      <c r="A123" s="41"/>
      <c r="B123" s="42"/>
      <c r="C123" s="43"/>
      <c r="D123" s="229" t="s">
        <v>190</v>
      </c>
      <c r="E123" s="43"/>
      <c r="F123" s="230" t="s">
        <v>231</v>
      </c>
      <c r="G123" s="43"/>
      <c r="H123" s="43"/>
      <c r="I123" s="231"/>
      <c r="J123" s="43"/>
      <c r="K123" s="43"/>
      <c r="L123" s="47"/>
      <c r="M123" s="232"/>
      <c r="N123" s="233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190</v>
      </c>
      <c r="AU123" s="20" t="s">
        <v>83</v>
      </c>
    </row>
    <row r="124" s="13" customFormat="1">
      <c r="A124" s="13"/>
      <c r="B124" s="234"/>
      <c r="C124" s="235"/>
      <c r="D124" s="236" t="s">
        <v>192</v>
      </c>
      <c r="E124" s="237" t="s">
        <v>19</v>
      </c>
      <c r="F124" s="238" t="s">
        <v>220</v>
      </c>
      <c r="G124" s="235"/>
      <c r="H124" s="239">
        <v>366.50299999999999</v>
      </c>
      <c r="I124" s="240"/>
      <c r="J124" s="235"/>
      <c r="K124" s="235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192</v>
      </c>
      <c r="AU124" s="245" t="s">
        <v>83</v>
      </c>
      <c r="AV124" s="13" t="s">
        <v>83</v>
      </c>
      <c r="AW124" s="13" t="s">
        <v>35</v>
      </c>
      <c r="AX124" s="13" t="s">
        <v>74</v>
      </c>
      <c r="AY124" s="245" t="s">
        <v>182</v>
      </c>
    </row>
    <row r="125" s="13" customFormat="1">
      <c r="A125" s="13"/>
      <c r="B125" s="234"/>
      <c r="C125" s="235"/>
      <c r="D125" s="236" t="s">
        <v>192</v>
      </c>
      <c r="E125" s="237" t="s">
        <v>19</v>
      </c>
      <c r="F125" s="238" t="s">
        <v>232</v>
      </c>
      <c r="G125" s="235"/>
      <c r="H125" s="239">
        <v>52.5</v>
      </c>
      <c r="I125" s="240"/>
      <c r="J125" s="235"/>
      <c r="K125" s="235"/>
      <c r="L125" s="241"/>
      <c r="M125" s="242"/>
      <c r="N125" s="243"/>
      <c r="O125" s="243"/>
      <c r="P125" s="243"/>
      <c r="Q125" s="243"/>
      <c r="R125" s="243"/>
      <c r="S125" s="243"/>
      <c r="T125" s="24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5" t="s">
        <v>192</v>
      </c>
      <c r="AU125" s="245" t="s">
        <v>83</v>
      </c>
      <c r="AV125" s="13" t="s">
        <v>83</v>
      </c>
      <c r="AW125" s="13" t="s">
        <v>35</v>
      </c>
      <c r="AX125" s="13" t="s">
        <v>74</v>
      </c>
      <c r="AY125" s="245" t="s">
        <v>182</v>
      </c>
    </row>
    <row r="126" s="13" customFormat="1">
      <c r="A126" s="13"/>
      <c r="B126" s="234"/>
      <c r="C126" s="235"/>
      <c r="D126" s="236" t="s">
        <v>192</v>
      </c>
      <c r="E126" s="237" t="s">
        <v>19</v>
      </c>
      <c r="F126" s="238" t="s">
        <v>233</v>
      </c>
      <c r="G126" s="235"/>
      <c r="H126" s="239">
        <v>216.90000000000001</v>
      </c>
      <c r="I126" s="240"/>
      <c r="J126" s="235"/>
      <c r="K126" s="235"/>
      <c r="L126" s="241"/>
      <c r="M126" s="242"/>
      <c r="N126" s="243"/>
      <c r="O126" s="243"/>
      <c r="P126" s="243"/>
      <c r="Q126" s="243"/>
      <c r="R126" s="243"/>
      <c r="S126" s="243"/>
      <c r="T126" s="24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5" t="s">
        <v>192</v>
      </c>
      <c r="AU126" s="245" t="s">
        <v>83</v>
      </c>
      <c r="AV126" s="13" t="s">
        <v>83</v>
      </c>
      <c r="AW126" s="13" t="s">
        <v>35</v>
      </c>
      <c r="AX126" s="13" t="s">
        <v>74</v>
      </c>
      <c r="AY126" s="245" t="s">
        <v>182</v>
      </c>
    </row>
    <row r="127" s="13" customFormat="1">
      <c r="A127" s="13"/>
      <c r="B127" s="234"/>
      <c r="C127" s="235"/>
      <c r="D127" s="236" t="s">
        <v>192</v>
      </c>
      <c r="E127" s="237" t="s">
        <v>19</v>
      </c>
      <c r="F127" s="238" t="s">
        <v>155</v>
      </c>
      <c r="G127" s="235"/>
      <c r="H127" s="239">
        <v>-17.135000000000002</v>
      </c>
      <c r="I127" s="240"/>
      <c r="J127" s="235"/>
      <c r="K127" s="235"/>
      <c r="L127" s="241"/>
      <c r="M127" s="242"/>
      <c r="N127" s="243"/>
      <c r="O127" s="243"/>
      <c r="P127" s="243"/>
      <c r="Q127" s="243"/>
      <c r="R127" s="243"/>
      <c r="S127" s="243"/>
      <c r="T127" s="24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5" t="s">
        <v>192</v>
      </c>
      <c r="AU127" s="245" t="s">
        <v>83</v>
      </c>
      <c r="AV127" s="13" t="s">
        <v>83</v>
      </c>
      <c r="AW127" s="13" t="s">
        <v>35</v>
      </c>
      <c r="AX127" s="13" t="s">
        <v>74</v>
      </c>
      <c r="AY127" s="245" t="s">
        <v>182</v>
      </c>
    </row>
    <row r="128" s="14" customFormat="1">
      <c r="A128" s="14"/>
      <c r="B128" s="246"/>
      <c r="C128" s="247"/>
      <c r="D128" s="236" t="s">
        <v>192</v>
      </c>
      <c r="E128" s="248" t="s">
        <v>234</v>
      </c>
      <c r="F128" s="249" t="s">
        <v>197</v>
      </c>
      <c r="G128" s="247"/>
      <c r="H128" s="250">
        <v>618.76800000000003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6" t="s">
        <v>192</v>
      </c>
      <c r="AU128" s="256" t="s">
        <v>83</v>
      </c>
      <c r="AV128" s="14" t="s">
        <v>188</v>
      </c>
      <c r="AW128" s="14" t="s">
        <v>35</v>
      </c>
      <c r="AX128" s="14" t="s">
        <v>81</v>
      </c>
      <c r="AY128" s="256" t="s">
        <v>182</v>
      </c>
    </row>
    <row r="129" s="2" customFormat="1" ht="62.7" customHeight="1">
      <c r="A129" s="41"/>
      <c r="B129" s="42"/>
      <c r="C129" s="216" t="s">
        <v>235</v>
      </c>
      <c r="D129" s="216" t="s">
        <v>184</v>
      </c>
      <c r="E129" s="217" t="s">
        <v>236</v>
      </c>
      <c r="F129" s="218" t="s">
        <v>237</v>
      </c>
      <c r="G129" s="219" t="s">
        <v>214</v>
      </c>
      <c r="H129" s="220">
        <v>157.07300000000001</v>
      </c>
      <c r="I129" s="221"/>
      <c r="J129" s="222">
        <f>ROUND(I129*H129,2)</f>
        <v>0</v>
      </c>
      <c r="K129" s="218" t="s">
        <v>187</v>
      </c>
      <c r="L129" s="47"/>
      <c r="M129" s="223" t="s">
        <v>19</v>
      </c>
      <c r="N129" s="224" t="s">
        <v>45</v>
      </c>
      <c r="O129" s="87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7" t="s">
        <v>188</v>
      </c>
      <c r="AT129" s="227" t="s">
        <v>184</v>
      </c>
      <c r="AU129" s="227" t="s">
        <v>83</v>
      </c>
      <c r="AY129" s="20" t="s">
        <v>182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20" t="s">
        <v>81</v>
      </c>
      <c r="BK129" s="228">
        <f>ROUND(I129*H129,2)</f>
        <v>0</v>
      </c>
      <c r="BL129" s="20" t="s">
        <v>188</v>
      </c>
      <c r="BM129" s="227" t="s">
        <v>238</v>
      </c>
    </row>
    <row r="130" s="2" customFormat="1">
      <c r="A130" s="41"/>
      <c r="B130" s="42"/>
      <c r="C130" s="43"/>
      <c r="D130" s="229" t="s">
        <v>190</v>
      </c>
      <c r="E130" s="43"/>
      <c r="F130" s="230" t="s">
        <v>239</v>
      </c>
      <c r="G130" s="43"/>
      <c r="H130" s="43"/>
      <c r="I130" s="231"/>
      <c r="J130" s="43"/>
      <c r="K130" s="43"/>
      <c r="L130" s="47"/>
      <c r="M130" s="232"/>
      <c r="N130" s="233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190</v>
      </c>
      <c r="AU130" s="20" t="s">
        <v>83</v>
      </c>
    </row>
    <row r="131" s="13" customFormat="1">
      <c r="A131" s="13"/>
      <c r="B131" s="234"/>
      <c r="C131" s="235"/>
      <c r="D131" s="236" t="s">
        <v>192</v>
      </c>
      <c r="E131" s="237" t="s">
        <v>19</v>
      </c>
      <c r="F131" s="238" t="s">
        <v>226</v>
      </c>
      <c r="G131" s="235"/>
      <c r="H131" s="239">
        <v>157.07300000000001</v>
      </c>
      <c r="I131" s="240"/>
      <c r="J131" s="235"/>
      <c r="K131" s="235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192</v>
      </c>
      <c r="AU131" s="245" t="s">
        <v>83</v>
      </c>
      <c r="AV131" s="13" t="s">
        <v>83</v>
      </c>
      <c r="AW131" s="13" t="s">
        <v>35</v>
      </c>
      <c r="AX131" s="13" t="s">
        <v>81</v>
      </c>
      <c r="AY131" s="245" t="s">
        <v>182</v>
      </c>
    </row>
    <row r="132" s="2" customFormat="1" ht="44.25" customHeight="1">
      <c r="A132" s="41"/>
      <c r="B132" s="42"/>
      <c r="C132" s="216" t="s">
        <v>240</v>
      </c>
      <c r="D132" s="216" t="s">
        <v>184</v>
      </c>
      <c r="E132" s="217" t="s">
        <v>241</v>
      </c>
      <c r="F132" s="218" t="s">
        <v>242</v>
      </c>
      <c r="G132" s="219" t="s">
        <v>214</v>
      </c>
      <c r="H132" s="220">
        <v>775.84000000000003</v>
      </c>
      <c r="I132" s="221"/>
      <c r="J132" s="222">
        <f>ROUND(I132*H132,2)</f>
        <v>0</v>
      </c>
      <c r="K132" s="218" t="s">
        <v>187</v>
      </c>
      <c r="L132" s="47"/>
      <c r="M132" s="223" t="s">
        <v>19</v>
      </c>
      <c r="N132" s="224" t="s">
        <v>45</v>
      </c>
      <c r="O132" s="87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7" t="s">
        <v>188</v>
      </c>
      <c r="AT132" s="227" t="s">
        <v>184</v>
      </c>
      <c r="AU132" s="227" t="s">
        <v>83</v>
      </c>
      <c r="AY132" s="20" t="s">
        <v>182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20" t="s">
        <v>81</v>
      </c>
      <c r="BK132" s="228">
        <f>ROUND(I132*H132,2)</f>
        <v>0</v>
      </c>
      <c r="BL132" s="20" t="s">
        <v>188</v>
      </c>
      <c r="BM132" s="227" t="s">
        <v>243</v>
      </c>
    </row>
    <row r="133" s="2" customFormat="1">
      <c r="A133" s="41"/>
      <c r="B133" s="42"/>
      <c r="C133" s="43"/>
      <c r="D133" s="229" t="s">
        <v>190</v>
      </c>
      <c r="E133" s="43"/>
      <c r="F133" s="230" t="s">
        <v>244</v>
      </c>
      <c r="G133" s="43"/>
      <c r="H133" s="43"/>
      <c r="I133" s="231"/>
      <c r="J133" s="43"/>
      <c r="K133" s="43"/>
      <c r="L133" s="47"/>
      <c r="M133" s="232"/>
      <c r="N133" s="233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190</v>
      </c>
      <c r="AU133" s="20" t="s">
        <v>83</v>
      </c>
    </row>
    <row r="134" s="13" customFormat="1">
      <c r="A134" s="13"/>
      <c r="B134" s="234"/>
      <c r="C134" s="235"/>
      <c r="D134" s="236" t="s">
        <v>192</v>
      </c>
      <c r="E134" s="237" t="s">
        <v>19</v>
      </c>
      <c r="F134" s="238" t="s">
        <v>138</v>
      </c>
      <c r="G134" s="235"/>
      <c r="H134" s="239">
        <v>523.57500000000005</v>
      </c>
      <c r="I134" s="240"/>
      <c r="J134" s="235"/>
      <c r="K134" s="235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192</v>
      </c>
      <c r="AU134" s="245" t="s">
        <v>83</v>
      </c>
      <c r="AV134" s="13" t="s">
        <v>83</v>
      </c>
      <c r="AW134" s="13" t="s">
        <v>35</v>
      </c>
      <c r="AX134" s="13" t="s">
        <v>74</v>
      </c>
      <c r="AY134" s="245" t="s">
        <v>182</v>
      </c>
    </row>
    <row r="135" s="13" customFormat="1">
      <c r="A135" s="13"/>
      <c r="B135" s="234"/>
      <c r="C135" s="235"/>
      <c r="D135" s="236" t="s">
        <v>192</v>
      </c>
      <c r="E135" s="237" t="s">
        <v>19</v>
      </c>
      <c r="F135" s="238" t="s">
        <v>232</v>
      </c>
      <c r="G135" s="235"/>
      <c r="H135" s="239">
        <v>52.5</v>
      </c>
      <c r="I135" s="240"/>
      <c r="J135" s="235"/>
      <c r="K135" s="235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192</v>
      </c>
      <c r="AU135" s="245" t="s">
        <v>83</v>
      </c>
      <c r="AV135" s="13" t="s">
        <v>83</v>
      </c>
      <c r="AW135" s="13" t="s">
        <v>35</v>
      </c>
      <c r="AX135" s="13" t="s">
        <v>74</v>
      </c>
      <c r="AY135" s="245" t="s">
        <v>182</v>
      </c>
    </row>
    <row r="136" s="13" customFormat="1">
      <c r="A136" s="13"/>
      <c r="B136" s="234"/>
      <c r="C136" s="235"/>
      <c r="D136" s="236" t="s">
        <v>192</v>
      </c>
      <c r="E136" s="237" t="s">
        <v>19</v>
      </c>
      <c r="F136" s="238" t="s">
        <v>233</v>
      </c>
      <c r="G136" s="235"/>
      <c r="H136" s="239">
        <v>216.90000000000001</v>
      </c>
      <c r="I136" s="240"/>
      <c r="J136" s="235"/>
      <c r="K136" s="235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192</v>
      </c>
      <c r="AU136" s="245" t="s">
        <v>83</v>
      </c>
      <c r="AV136" s="13" t="s">
        <v>83</v>
      </c>
      <c r="AW136" s="13" t="s">
        <v>35</v>
      </c>
      <c r="AX136" s="13" t="s">
        <v>74</v>
      </c>
      <c r="AY136" s="245" t="s">
        <v>182</v>
      </c>
    </row>
    <row r="137" s="13" customFormat="1">
      <c r="A137" s="13"/>
      <c r="B137" s="234"/>
      <c r="C137" s="235"/>
      <c r="D137" s="236" t="s">
        <v>192</v>
      </c>
      <c r="E137" s="237" t="s">
        <v>19</v>
      </c>
      <c r="F137" s="238" t="s">
        <v>155</v>
      </c>
      <c r="G137" s="235"/>
      <c r="H137" s="239">
        <v>-17.135000000000002</v>
      </c>
      <c r="I137" s="240"/>
      <c r="J137" s="235"/>
      <c r="K137" s="235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192</v>
      </c>
      <c r="AU137" s="245" t="s">
        <v>83</v>
      </c>
      <c r="AV137" s="13" t="s">
        <v>83</v>
      </c>
      <c r="AW137" s="13" t="s">
        <v>35</v>
      </c>
      <c r="AX137" s="13" t="s">
        <v>74</v>
      </c>
      <c r="AY137" s="245" t="s">
        <v>182</v>
      </c>
    </row>
    <row r="138" s="14" customFormat="1">
      <c r="A138" s="14"/>
      <c r="B138" s="246"/>
      <c r="C138" s="247"/>
      <c r="D138" s="236" t="s">
        <v>192</v>
      </c>
      <c r="E138" s="248" t="s">
        <v>19</v>
      </c>
      <c r="F138" s="249" t="s">
        <v>197</v>
      </c>
      <c r="G138" s="247"/>
      <c r="H138" s="250">
        <v>775.84000000000003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6" t="s">
        <v>192</v>
      </c>
      <c r="AU138" s="256" t="s">
        <v>83</v>
      </c>
      <c r="AV138" s="14" t="s">
        <v>188</v>
      </c>
      <c r="AW138" s="14" t="s">
        <v>35</v>
      </c>
      <c r="AX138" s="14" t="s">
        <v>81</v>
      </c>
      <c r="AY138" s="256" t="s">
        <v>182</v>
      </c>
    </row>
    <row r="139" s="2" customFormat="1" ht="49.05" customHeight="1">
      <c r="A139" s="41"/>
      <c r="B139" s="42"/>
      <c r="C139" s="216" t="s">
        <v>245</v>
      </c>
      <c r="D139" s="216" t="s">
        <v>184</v>
      </c>
      <c r="E139" s="217" t="s">
        <v>246</v>
      </c>
      <c r="F139" s="218" t="s">
        <v>247</v>
      </c>
      <c r="G139" s="219" t="s">
        <v>200</v>
      </c>
      <c r="H139" s="220">
        <v>20</v>
      </c>
      <c r="I139" s="221"/>
      <c r="J139" s="222">
        <f>ROUND(I139*H139,2)</f>
        <v>0</v>
      </c>
      <c r="K139" s="218" t="s">
        <v>187</v>
      </c>
      <c r="L139" s="47"/>
      <c r="M139" s="223" t="s">
        <v>19</v>
      </c>
      <c r="N139" s="224" t="s">
        <v>45</v>
      </c>
      <c r="O139" s="87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7" t="s">
        <v>188</v>
      </c>
      <c r="AT139" s="227" t="s">
        <v>184</v>
      </c>
      <c r="AU139" s="227" t="s">
        <v>83</v>
      </c>
      <c r="AY139" s="20" t="s">
        <v>182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20" t="s">
        <v>81</v>
      </c>
      <c r="BK139" s="228">
        <f>ROUND(I139*H139,2)</f>
        <v>0</v>
      </c>
      <c r="BL139" s="20" t="s">
        <v>188</v>
      </c>
      <c r="BM139" s="227" t="s">
        <v>248</v>
      </c>
    </row>
    <row r="140" s="2" customFormat="1">
      <c r="A140" s="41"/>
      <c r="B140" s="42"/>
      <c r="C140" s="43"/>
      <c r="D140" s="229" t="s">
        <v>190</v>
      </c>
      <c r="E140" s="43"/>
      <c r="F140" s="230" t="s">
        <v>249</v>
      </c>
      <c r="G140" s="43"/>
      <c r="H140" s="43"/>
      <c r="I140" s="231"/>
      <c r="J140" s="43"/>
      <c r="K140" s="43"/>
      <c r="L140" s="47"/>
      <c r="M140" s="232"/>
      <c r="N140" s="233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190</v>
      </c>
      <c r="AU140" s="20" t="s">
        <v>83</v>
      </c>
    </row>
    <row r="141" s="13" customFormat="1">
      <c r="A141" s="13"/>
      <c r="B141" s="234"/>
      <c r="C141" s="235"/>
      <c r="D141" s="236" t="s">
        <v>192</v>
      </c>
      <c r="E141" s="237" t="s">
        <v>19</v>
      </c>
      <c r="F141" s="238" t="s">
        <v>145</v>
      </c>
      <c r="G141" s="235"/>
      <c r="H141" s="239">
        <v>20</v>
      </c>
      <c r="I141" s="240"/>
      <c r="J141" s="235"/>
      <c r="K141" s="235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192</v>
      </c>
      <c r="AU141" s="245" t="s">
        <v>83</v>
      </c>
      <c r="AV141" s="13" t="s">
        <v>83</v>
      </c>
      <c r="AW141" s="13" t="s">
        <v>35</v>
      </c>
      <c r="AX141" s="13" t="s">
        <v>74</v>
      </c>
      <c r="AY141" s="245" t="s">
        <v>182</v>
      </c>
    </row>
    <row r="142" s="14" customFormat="1">
      <c r="A142" s="14"/>
      <c r="B142" s="246"/>
      <c r="C142" s="247"/>
      <c r="D142" s="236" t="s">
        <v>192</v>
      </c>
      <c r="E142" s="248" t="s">
        <v>19</v>
      </c>
      <c r="F142" s="249" t="s">
        <v>197</v>
      </c>
      <c r="G142" s="247"/>
      <c r="H142" s="250">
        <v>20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6" t="s">
        <v>192</v>
      </c>
      <c r="AU142" s="256" t="s">
        <v>83</v>
      </c>
      <c r="AV142" s="14" t="s">
        <v>188</v>
      </c>
      <c r="AW142" s="14" t="s">
        <v>35</v>
      </c>
      <c r="AX142" s="14" t="s">
        <v>81</v>
      </c>
      <c r="AY142" s="256" t="s">
        <v>182</v>
      </c>
    </row>
    <row r="143" s="2" customFormat="1" ht="49.05" customHeight="1">
      <c r="A143" s="41"/>
      <c r="B143" s="42"/>
      <c r="C143" s="216" t="s">
        <v>250</v>
      </c>
      <c r="D143" s="216" t="s">
        <v>184</v>
      </c>
      <c r="E143" s="217" t="s">
        <v>251</v>
      </c>
      <c r="F143" s="218" t="s">
        <v>252</v>
      </c>
      <c r="G143" s="219" t="s">
        <v>200</v>
      </c>
      <c r="H143" s="220">
        <v>15</v>
      </c>
      <c r="I143" s="221"/>
      <c r="J143" s="222">
        <f>ROUND(I143*H143,2)</f>
        <v>0</v>
      </c>
      <c r="K143" s="218" t="s">
        <v>187</v>
      </c>
      <c r="L143" s="47"/>
      <c r="M143" s="223" t="s">
        <v>19</v>
      </c>
      <c r="N143" s="224" t="s">
        <v>45</v>
      </c>
      <c r="O143" s="87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7" t="s">
        <v>188</v>
      </c>
      <c r="AT143" s="227" t="s">
        <v>184</v>
      </c>
      <c r="AU143" s="227" t="s">
        <v>83</v>
      </c>
      <c r="AY143" s="20" t="s">
        <v>182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20" t="s">
        <v>81</v>
      </c>
      <c r="BK143" s="228">
        <f>ROUND(I143*H143,2)</f>
        <v>0</v>
      </c>
      <c r="BL143" s="20" t="s">
        <v>188</v>
      </c>
      <c r="BM143" s="227" t="s">
        <v>253</v>
      </c>
    </row>
    <row r="144" s="2" customFormat="1">
      <c r="A144" s="41"/>
      <c r="B144" s="42"/>
      <c r="C144" s="43"/>
      <c r="D144" s="229" t="s">
        <v>190</v>
      </c>
      <c r="E144" s="43"/>
      <c r="F144" s="230" t="s">
        <v>254</v>
      </c>
      <c r="G144" s="43"/>
      <c r="H144" s="43"/>
      <c r="I144" s="231"/>
      <c r="J144" s="43"/>
      <c r="K144" s="43"/>
      <c r="L144" s="47"/>
      <c r="M144" s="232"/>
      <c r="N144" s="233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190</v>
      </c>
      <c r="AU144" s="20" t="s">
        <v>83</v>
      </c>
    </row>
    <row r="145" s="13" customFormat="1">
      <c r="A145" s="13"/>
      <c r="B145" s="234"/>
      <c r="C145" s="235"/>
      <c r="D145" s="236" t="s">
        <v>192</v>
      </c>
      <c r="E145" s="237" t="s">
        <v>19</v>
      </c>
      <c r="F145" s="238" t="s">
        <v>147</v>
      </c>
      <c r="G145" s="235"/>
      <c r="H145" s="239">
        <v>15</v>
      </c>
      <c r="I145" s="240"/>
      <c r="J145" s="235"/>
      <c r="K145" s="235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192</v>
      </c>
      <c r="AU145" s="245" t="s">
        <v>83</v>
      </c>
      <c r="AV145" s="13" t="s">
        <v>83</v>
      </c>
      <c r="AW145" s="13" t="s">
        <v>35</v>
      </c>
      <c r="AX145" s="13" t="s">
        <v>74</v>
      </c>
      <c r="AY145" s="245" t="s">
        <v>182</v>
      </c>
    </row>
    <row r="146" s="14" customFormat="1">
      <c r="A146" s="14"/>
      <c r="B146" s="246"/>
      <c r="C146" s="247"/>
      <c r="D146" s="236" t="s">
        <v>192</v>
      </c>
      <c r="E146" s="248" t="s">
        <v>19</v>
      </c>
      <c r="F146" s="249" t="s">
        <v>197</v>
      </c>
      <c r="G146" s="247"/>
      <c r="H146" s="250">
        <v>15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192</v>
      </c>
      <c r="AU146" s="256" t="s">
        <v>83</v>
      </c>
      <c r="AV146" s="14" t="s">
        <v>188</v>
      </c>
      <c r="AW146" s="14" t="s">
        <v>35</v>
      </c>
      <c r="AX146" s="14" t="s">
        <v>81</v>
      </c>
      <c r="AY146" s="256" t="s">
        <v>182</v>
      </c>
    </row>
    <row r="147" s="2" customFormat="1" ht="49.05" customHeight="1">
      <c r="A147" s="41"/>
      <c r="B147" s="42"/>
      <c r="C147" s="216" t="s">
        <v>255</v>
      </c>
      <c r="D147" s="216" t="s">
        <v>184</v>
      </c>
      <c r="E147" s="217" t="s">
        <v>256</v>
      </c>
      <c r="F147" s="218" t="s">
        <v>257</v>
      </c>
      <c r="G147" s="219" t="s">
        <v>200</v>
      </c>
      <c r="H147" s="220">
        <v>5</v>
      </c>
      <c r="I147" s="221"/>
      <c r="J147" s="222">
        <f>ROUND(I147*H147,2)</f>
        <v>0</v>
      </c>
      <c r="K147" s="218" t="s">
        <v>187</v>
      </c>
      <c r="L147" s="47"/>
      <c r="M147" s="223" t="s">
        <v>19</v>
      </c>
      <c r="N147" s="224" t="s">
        <v>45</v>
      </c>
      <c r="O147" s="87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7" t="s">
        <v>188</v>
      </c>
      <c r="AT147" s="227" t="s">
        <v>184</v>
      </c>
      <c r="AU147" s="227" t="s">
        <v>83</v>
      </c>
      <c r="AY147" s="20" t="s">
        <v>182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20" t="s">
        <v>81</v>
      </c>
      <c r="BK147" s="228">
        <f>ROUND(I147*H147,2)</f>
        <v>0</v>
      </c>
      <c r="BL147" s="20" t="s">
        <v>188</v>
      </c>
      <c r="BM147" s="227" t="s">
        <v>258</v>
      </c>
    </row>
    <row r="148" s="2" customFormat="1">
      <c r="A148" s="41"/>
      <c r="B148" s="42"/>
      <c r="C148" s="43"/>
      <c r="D148" s="229" t="s">
        <v>190</v>
      </c>
      <c r="E148" s="43"/>
      <c r="F148" s="230" t="s">
        <v>259</v>
      </c>
      <c r="G148" s="43"/>
      <c r="H148" s="43"/>
      <c r="I148" s="231"/>
      <c r="J148" s="43"/>
      <c r="K148" s="43"/>
      <c r="L148" s="47"/>
      <c r="M148" s="232"/>
      <c r="N148" s="233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190</v>
      </c>
      <c r="AU148" s="20" t="s">
        <v>83</v>
      </c>
    </row>
    <row r="149" s="13" customFormat="1">
      <c r="A149" s="13"/>
      <c r="B149" s="234"/>
      <c r="C149" s="235"/>
      <c r="D149" s="236" t="s">
        <v>192</v>
      </c>
      <c r="E149" s="237" t="s">
        <v>19</v>
      </c>
      <c r="F149" s="238" t="s">
        <v>149</v>
      </c>
      <c r="G149" s="235"/>
      <c r="H149" s="239">
        <v>5</v>
      </c>
      <c r="I149" s="240"/>
      <c r="J149" s="235"/>
      <c r="K149" s="235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192</v>
      </c>
      <c r="AU149" s="245" t="s">
        <v>83</v>
      </c>
      <c r="AV149" s="13" t="s">
        <v>83</v>
      </c>
      <c r="AW149" s="13" t="s">
        <v>35</v>
      </c>
      <c r="AX149" s="13" t="s">
        <v>74</v>
      </c>
      <c r="AY149" s="245" t="s">
        <v>182</v>
      </c>
    </row>
    <row r="150" s="14" customFormat="1">
      <c r="A150" s="14"/>
      <c r="B150" s="246"/>
      <c r="C150" s="247"/>
      <c r="D150" s="236" t="s">
        <v>192</v>
      </c>
      <c r="E150" s="248" t="s">
        <v>19</v>
      </c>
      <c r="F150" s="249" t="s">
        <v>197</v>
      </c>
      <c r="G150" s="247"/>
      <c r="H150" s="250">
        <v>5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192</v>
      </c>
      <c r="AU150" s="256" t="s">
        <v>83</v>
      </c>
      <c r="AV150" s="14" t="s">
        <v>188</v>
      </c>
      <c r="AW150" s="14" t="s">
        <v>35</v>
      </c>
      <c r="AX150" s="14" t="s">
        <v>81</v>
      </c>
      <c r="AY150" s="256" t="s">
        <v>182</v>
      </c>
    </row>
    <row r="151" s="2" customFormat="1" ht="33" customHeight="1">
      <c r="A151" s="41"/>
      <c r="B151" s="42"/>
      <c r="C151" s="216" t="s">
        <v>260</v>
      </c>
      <c r="D151" s="216" t="s">
        <v>184</v>
      </c>
      <c r="E151" s="217" t="s">
        <v>261</v>
      </c>
      <c r="F151" s="218" t="s">
        <v>262</v>
      </c>
      <c r="G151" s="219" t="s">
        <v>136</v>
      </c>
      <c r="H151" s="220">
        <v>10815.4</v>
      </c>
      <c r="I151" s="221"/>
      <c r="J151" s="222">
        <f>ROUND(I151*H151,2)</f>
        <v>0</v>
      </c>
      <c r="K151" s="218" t="s">
        <v>187</v>
      </c>
      <c r="L151" s="47"/>
      <c r="M151" s="223" t="s">
        <v>19</v>
      </c>
      <c r="N151" s="224" t="s">
        <v>45</v>
      </c>
      <c r="O151" s="87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7" t="s">
        <v>188</v>
      </c>
      <c r="AT151" s="227" t="s">
        <v>184</v>
      </c>
      <c r="AU151" s="227" t="s">
        <v>83</v>
      </c>
      <c r="AY151" s="20" t="s">
        <v>182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20" t="s">
        <v>81</v>
      </c>
      <c r="BK151" s="228">
        <f>ROUND(I151*H151,2)</f>
        <v>0</v>
      </c>
      <c r="BL151" s="20" t="s">
        <v>188</v>
      </c>
      <c r="BM151" s="227" t="s">
        <v>263</v>
      </c>
    </row>
    <row r="152" s="2" customFormat="1">
      <c r="A152" s="41"/>
      <c r="B152" s="42"/>
      <c r="C152" s="43"/>
      <c r="D152" s="229" t="s">
        <v>190</v>
      </c>
      <c r="E152" s="43"/>
      <c r="F152" s="230" t="s">
        <v>264</v>
      </c>
      <c r="G152" s="43"/>
      <c r="H152" s="43"/>
      <c r="I152" s="231"/>
      <c r="J152" s="43"/>
      <c r="K152" s="43"/>
      <c r="L152" s="47"/>
      <c r="M152" s="232"/>
      <c r="N152" s="233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190</v>
      </c>
      <c r="AU152" s="20" t="s">
        <v>83</v>
      </c>
    </row>
    <row r="153" s="15" customFormat="1">
      <c r="A153" s="15"/>
      <c r="B153" s="257"/>
      <c r="C153" s="258"/>
      <c r="D153" s="236" t="s">
        <v>192</v>
      </c>
      <c r="E153" s="259" t="s">
        <v>19</v>
      </c>
      <c r="F153" s="260" t="s">
        <v>265</v>
      </c>
      <c r="G153" s="258"/>
      <c r="H153" s="259" t="s">
        <v>19</v>
      </c>
      <c r="I153" s="261"/>
      <c r="J153" s="258"/>
      <c r="K153" s="258"/>
      <c r="L153" s="262"/>
      <c r="M153" s="263"/>
      <c r="N153" s="264"/>
      <c r="O153" s="264"/>
      <c r="P153" s="264"/>
      <c r="Q153" s="264"/>
      <c r="R153" s="264"/>
      <c r="S153" s="264"/>
      <c r="T153" s="26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6" t="s">
        <v>192</v>
      </c>
      <c r="AU153" s="266" t="s">
        <v>83</v>
      </c>
      <c r="AV153" s="15" t="s">
        <v>81</v>
      </c>
      <c r="AW153" s="15" t="s">
        <v>35</v>
      </c>
      <c r="AX153" s="15" t="s">
        <v>74</v>
      </c>
      <c r="AY153" s="266" t="s">
        <v>182</v>
      </c>
    </row>
    <row r="154" s="13" customFormat="1">
      <c r="A154" s="13"/>
      <c r="B154" s="234"/>
      <c r="C154" s="235"/>
      <c r="D154" s="236" t="s">
        <v>192</v>
      </c>
      <c r="E154" s="237" t="s">
        <v>19</v>
      </c>
      <c r="F154" s="238" t="s">
        <v>266</v>
      </c>
      <c r="G154" s="235"/>
      <c r="H154" s="239">
        <v>222.59999999999999</v>
      </c>
      <c r="I154" s="240"/>
      <c r="J154" s="235"/>
      <c r="K154" s="235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192</v>
      </c>
      <c r="AU154" s="245" t="s">
        <v>83</v>
      </c>
      <c r="AV154" s="13" t="s">
        <v>83</v>
      </c>
      <c r="AW154" s="13" t="s">
        <v>35</v>
      </c>
      <c r="AX154" s="13" t="s">
        <v>74</v>
      </c>
      <c r="AY154" s="245" t="s">
        <v>182</v>
      </c>
    </row>
    <row r="155" s="13" customFormat="1">
      <c r="A155" s="13"/>
      <c r="B155" s="234"/>
      <c r="C155" s="235"/>
      <c r="D155" s="236" t="s">
        <v>192</v>
      </c>
      <c r="E155" s="237" t="s">
        <v>19</v>
      </c>
      <c r="F155" s="238" t="s">
        <v>267</v>
      </c>
      <c r="G155" s="235"/>
      <c r="H155" s="239">
        <v>4750.1999999999998</v>
      </c>
      <c r="I155" s="240"/>
      <c r="J155" s="235"/>
      <c r="K155" s="235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192</v>
      </c>
      <c r="AU155" s="245" t="s">
        <v>83</v>
      </c>
      <c r="AV155" s="13" t="s">
        <v>83</v>
      </c>
      <c r="AW155" s="13" t="s">
        <v>35</v>
      </c>
      <c r="AX155" s="13" t="s">
        <v>74</v>
      </c>
      <c r="AY155" s="245" t="s">
        <v>182</v>
      </c>
    </row>
    <row r="156" s="13" customFormat="1">
      <c r="A156" s="13"/>
      <c r="B156" s="234"/>
      <c r="C156" s="235"/>
      <c r="D156" s="236" t="s">
        <v>192</v>
      </c>
      <c r="E156" s="237" t="s">
        <v>19</v>
      </c>
      <c r="F156" s="238" t="s">
        <v>268</v>
      </c>
      <c r="G156" s="235"/>
      <c r="H156" s="239">
        <v>5010.6000000000004</v>
      </c>
      <c r="I156" s="240"/>
      <c r="J156" s="235"/>
      <c r="K156" s="235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192</v>
      </c>
      <c r="AU156" s="245" t="s">
        <v>83</v>
      </c>
      <c r="AV156" s="13" t="s">
        <v>83</v>
      </c>
      <c r="AW156" s="13" t="s">
        <v>35</v>
      </c>
      <c r="AX156" s="13" t="s">
        <v>74</v>
      </c>
      <c r="AY156" s="245" t="s">
        <v>182</v>
      </c>
    </row>
    <row r="157" s="16" customFormat="1">
      <c r="A157" s="16"/>
      <c r="B157" s="267"/>
      <c r="C157" s="268"/>
      <c r="D157" s="236" t="s">
        <v>192</v>
      </c>
      <c r="E157" s="269" t="s">
        <v>19</v>
      </c>
      <c r="F157" s="270" t="s">
        <v>269</v>
      </c>
      <c r="G157" s="268"/>
      <c r="H157" s="271">
        <v>9983.3999999999996</v>
      </c>
      <c r="I157" s="272"/>
      <c r="J157" s="268"/>
      <c r="K157" s="268"/>
      <c r="L157" s="273"/>
      <c r="M157" s="274"/>
      <c r="N157" s="275"/>
      <c r="O157" s="275"/>
      <c r="P157" s="275"/>
      <c r="Q157" s="275"/>
      <c r="R157" s="275"/>
      <c r="S157" s="275"/>
      <c r="T157" s="27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77" t="s">
        <v>192</v>
      </c>
      <c r="AU157" s="277" t="s">
        <v>83</v>
      </c>
      <c r="AV157" s="16" t="s">
        <v>203</v>
      </c>
      <c r="AW157" s="16" t="s">
        <v>35</v>
      </c>
      <c r="AX157" s="16" t="s">
        <v>74</v>
      </c>
      <c r="AY157" s="277" t="s">
        <v>182</v>
      </c>
    </row>
    <row r="158" s="15" customFormat="1">
      <c r="A158" s="15"/>
      <c r="B158" s="257"/>
      <c r="C158" s="258"/>
      <c r="D158" s="236" t="s">
        <v>192</v>
      </c>
      <c r="E158" s="259" t="s">
        <v>19</v>
      </c>
      <c r="F158" s="260" t="s">
        <v>270</v>
      </c>
      <c r="G158" s="258"/>
      <c r="H158" s="259" t="s">
        <v>19</v>
      </c>
      <c r="I158" s="261"/>
      <c r="J158" s="258"/>
      <c r="K158" s="258"/>
      <c r="L158" s="262"/>
      <c r="M158" s="263"/>
      <c r="N158" s="264"/>
      <c r="O158" s="264"/>
      <c r="P158" s="264"/>
      <c r="Q158" s="264"/>
      <c r="R158" s="264"/>
      <c r="S158" s="264"/>
      <c r="T158" s="26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6" t="s">
        <v>192</v>
      </c>
      <c r="AU158" s="266" t="s">
        <v>83</v>
      </c>
      <c r="AV158" s="15" t="s">
        <v>81</v>
      </c>
      <c r="AW158" s="15" t="s">
        <v>35</v>
      </c>
      <c r="AX158" s="15" t="s">
        <v>74</v>
      </c>
      <c r="AY158" s="266" t="s">
        <v>182</v>
      </c>
    </row>
    <row r="159" s="13" customFormat="1">
      <c r="A159" s="13"/>
      <c r="B159" s="234"/>
      <c r="C159" s="235"/>
      <c r="D159" s="236" t="s">
        <v>192</v>
      </c>
      <c r="E159" s="237" t="s">
        <v>19</v>
      </c>
      <c r="F159" s="238" t="s">
        <v>271</v>
      </c>
      <c r="G159" s="235"/>
      <c r="H159" s="239">
        <v>35</v>
      </c>
      <c r="I159" s="240"/>
      <c r="J159" s="235"/>
      <c r="K159" s="235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192</v>
      </c>
      <c r="AU159" s="245" t="s">
        <v>83</v>
      </c>
      <c r="AV159" s="13" t="s">
        <v>83</v>
      </c>
      <c r="AW159" s="13" t="s">
        <v>35</v>
      </c>
      <c r="AX159" s="13" t="s">
        <v>74</v>
      </c>
      <c r="AY159" s="245" t="s">
        <v>182</v>
      </c>
    </row>
    <row r="160" s="13" customFormat="1">
      <c r="A160" s="13"/>
      <c r="B160" s="234"/>
      <c r="C160" s="235"/>
      <c r="D160" s="236" t="s">
        <v>192</v>
      </c>
      <c r="E160" s="237" t="s">
        <v>19</v>
      </c>
      <c r="F160" s="238" t="s">
        <v>272</v>
      </c>
      <c r="G160" s="235"/>
      <c r="H160" s="239">
        <v>10.5</v>
      </c>
      <c r="I160" s="240"/>
      <c r="J160" s="235"/>
      <c r="K160" s="235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192</v>
      </c>
      <c r="AU160" s="245" t="s">
        <v>83</v>
      </c>
      <c r="AV160" s="13" t="s">
        <v>83</v>
      </c>
      <c r="AW160" s="13" t="s">
        <v>35</v>
      </c>
      <c r="AX160" s="13" t="s">
        <v>74</v>
      </c>
      <c r="AY160" s="245" t="s">
        <v>182</v>
      </c>
    </row>
    <row r="161" s="13" customFormat="1">
      <c r="A161" s="13"/>
      <c r="B161" s="234"/>
      <c r="C161" s="235"/>
      <c r="D161" s="236" t="s">
        <v>192</v>
      </c>
      <c r="E161" s="237" t="s">
        <v>19</v>
      </c>
      <c r="F161" s="238" t="s">
        <v>273</v>
      </c>
      <c r="G161" s="235"/>
      <c r="H161" s="239">
        <v>17</v>
      </c>
      <c r="I161" s="240"/>
      <c r="J161" s="235"/>
      <c r="K161" s="235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192</v>
      </c>
      <c r="AU161" s="245" t="s">
        <v>83</v>
      </c>
      <c r="AV161" s="13" t="s">
        <v>83</v>
      </c>
      <c r="AW161" s="13" t="s">
        <v>35</v>
      </c>
      <c r="AX161" s="13" t="s">
        <v>74</v>
      </c>
      <c r="AY161" s="245" t="s">
        <v>182</v>
      </c>
    </row>
    <row r="162" s="13" customFormat="1">
      <c r="A162" s="13"/>
      <c r="B162" s="234"/>
      <c r="C162" s="235"/>
      <c r="D162" s="236" t="s">
        <v>192</v>
      </c>
      <c r="E162" s="237" t="s">
        <v>19</v>
      </c>
      <c r="F162" s="238" t="s">
        <v>274</v>
      </c>
      <c r="G162" s="235"/>
      <c r="H162" s="239">
        <v>55.5</v>
      </c>
      <c r="I162" s="240"/>
      <c r="J162" s="235"/>
      <c r="K162" s="235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192</v>
      </c>
      <c r="AU162" s="245" t="s">
        <v>83</v>
      </c>
      <c r="AV162" s="13" t="s">
        <v>83</v>
      </c>
      <c r="AW162" s="13" t="s">
        <v>35</v>
      </c>
      <c r="AX162" s="13" t="s">
        <v>74</v>
      </c>
      <c r="AY162" s="245" t="s">
        <v>182</v>
      </c>
    </row>
    <row r="163" s="13" customFormat="1">
      <c r="A163" s="13"/>
      <c r="B163" s="234"/>
      <c r="C163" s="235"/>
      <c r="D163" s="236" t="s">
        <v>192</v>
      </c>
      <c r="E163" s="237" t="s">
        <v>19</v>
      </c>
      <c r="F163" s="238" t="s">
        <v>275</v>
      </c>
      <c r="G163" s="235"/>
      <c r="H163" s="239">
        <v>17.5</v>
      </c>
      <c r="I163" s="240"/>
      <c r="J163" s="235"/>
      <c r="K163" s="235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192</v>
      </c>
      <c r="AU163" s="245" t="s">
        <v>83</v>
      </c>
      <c r="AV163" s="13" t="s">
        <v>83</v>
      </c>
      <c r="AW163" s="13" t="s">
        <v>35</v>
      </c>
      <c r="AX163" s="13" t="s">
        <v>74</v>
      </c>
      <c r="AY163" s="245" t="s">
        <v>182</v>
      </c>
    </row>
    <row r="164" s="13" customFormat="1">
      <c r="A164" s="13"/>
      <c r="B164" s="234"/>
      <c r="C164" s="235"/>
      <c r="D164" s="236" t="s">
        <v>192</v>
      </c>
      <c r="E164" s="237" t="s">
        <v>19</v>
      </c>
      <c r="F164" s="238" t="s">
        <v>276</v>
      </c>
      <c r="G164" s="235"/>
      <c r="H164" s="239">
        <v>10.5</v>
      </c>
      <c r="I164" s="240"/>
      <c r="J164" s="235"/>
      <c r="K164" s="235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192</v>
      </c>
      <c r="AU164" s="245" t="s">
        <v>83</v>
      </c>
      <c r="AV164" s="13" t="s">
        <v>83</v>
      </c>
      <c r="AW164" s="13" t="s">
        <v>35</v>
      </c>
      <c r="AX164" s="13" t="s">
        <v>74</v>
      </c>
      <c r="AY164" s="245" t="s">
        <v>182</v>
      </c>
    </row>
    <row r="165" s="13" customFormat="1">
      <c r="A165" s="13"/>
      <c r="B165" s="234"/>
      <c r="C165" s="235"/>
      <c r="D165" s="236" t="s">
        <v>192</v>
      </c>
      <c r="E165" s="237" t="s">
        <v>19</v>
      </c>
      <c r="F165" s="238" t="s">
        <v>277</v>
      </c>
      <c r="G165" s="235"/>
      <c r="H165" s="239">
        <v>28</v>
      </c>
      <c r="I165" s="240"/>
      <c r="J165" s="235"/>
      <c r="K165" s="235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192</v>
      </c>
      <c r="AU165" s="245" t="s">
        <v>83</v>
      </c>
      <c r="AV165" s="13" t="s">
        <v>83</v>
      </c>
      <c r="AW165" s="13" t="s">
        <v>35</v>
      </c>
      <c r="AX165" s="13" t="s">
        <v>74</v>
      </c>
      <c r="AY165" s="245" t="s">
        <v>182</v>
      </c>
    </row>
    <row r="166" s="13" customFormat="1">
      <c r="A166" s="13"/>
      <c r="B166" s="234"/>
      <c r="C166" s="235"/>
      <c r="D166" s="236" t="s">
        <v>192</v>
      </c>
      <c r="E166" s="237" t="s">
        <v>19</v>
      </c>
      <c r="F166" s="238" t="s">
        <v>278</v>
      </c>
      <c r="G166" s="235"/>
      <c r="H166" s="239">
        <v>11.5</v>
      </c>
      <c r="I166" s="240"/>
      <c r="J166" s="235"/>
      <c r="K166" s="235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192</v>
      </c>
      <c r="AU166" s="245" t="s">
        <v>83</v>
      </c>
      <c r="AV166" s="13" t="s">
        <v>83</v>
      </c>
      <c r="AW166" s="13" t="s">
        <v>35</v>
      </c>
      <c r="AX166" s="13" t="s">
        <v>74</v>
      </c>
      <c r="AY166" s="245" t="s">
        <v>182</v>
      </c>
    </row>
    <row r="167" s="13" customFormat="1">
      <c r="A167" s="13"/>
      <c r="B167" s="234"/>
      <c r="C167" s="235"/>
      <c r="D167" s="236" t="s">
        <v>192</v>
      </c>
      <c r="E167" s="237" t="s">
        <v>19</v>
      </c>
      <c r="F167" s="238" t="s">
        <v>279</v>
      </c>
      <c r="G167" s="235"/>
      <c r="H167" s="239">
        <v>14</v>
      </c>
      <c r="I167" s="240"/>
      <c r="J167" s="235"/>
      <c r="K167" s="235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192</v>
      </c>
      <c r="AU167" s="245" t="s">
        <v>83</v>
      </c>
      <c r="AV167" s="13" t="s">
        <v>83</v>
      </c>
      <c r="AW167" s="13" t="s">
        <v>35</v>
      </c>
      <c r="AX167" s="13" t="s">
        <v>74</v>
      </c>
      <c r="AY167" s="245" t="s">
        <v>182</v>
      </c>
    </row>
    <row r="168" s="13" customFormat="1">
      <c r="A168" s="13"/>
      <c r="B168" s="234"/>
      <c r="C168" s="235"/>
      <c r="D168" s="236" t="s">
        <v>192</v>
      </c>
      <c r="E168" s="237" t="s">
        <v>19</v>
      </c>
      <c r="F168" s="238" t="s">
        <v>280</v>
      </c>
      <c r="G168" s="235"/>
      <c r="H168" s="239">
        <v>14.5</v>
      </c>
      <c r="I168" s="240"/>
      <c r="J168" s="235"/>
      <c r="K168" s="235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192</v>
      </c>
      <c r="AU168" s="245" t="s">
        <v>83</v>
      </c>
      <c r="AV168" s="13" t="s">
        <v>83</v>
      </c>
      <c r="AW168" s="13" t="s">
        <v>35</v>
      </c>
      <c r="AX168" s="13" t="s">
        <v>74</v>
      </c>
      <c r="AY168" s="245" t="s">
        <v>182</v>
      </c>
    </row>
    <row r="169" s="13" customFormat="1">
      <c r="A169" s="13"/>
      <c r="B169" s="234"/>
      <c r="C169" s="235"/>
      <c r="D169" s="236" t="s">
        <v>192</v>
      </c>
      <c r="E169" s="237" t="s">
        <v>19</v>
      </c>
      <c r="F169" s="238" t="s">
        <v>281</v>
      </c>
      <c r="G169" s="235"/>
      <c r="H169" s="239">
        <v>212.5</v>
      </c>
      <c r="I169" s="240"/>
      <c r="J169" s="235"/>
      <c r="K169" s="235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192</v>
      </c>
      <c r="AU169" s="245" t="s">
        <v>83</v>
      </c>
      <c r="AV169" s="13" t="s">
        <v>83</v>
      </c>
      <c r="AW169" s="13" t="s">
        <v>35</v>
      </c>
      <c r="AX169" s="13" t="s">
        <v>74</v>
      </c>
      <c r="AY169" s="245" t="s">
        <v>182</v>
      </c>
    </row>
    <row r="170" s="13" customFormat="1">
      <c r="A170" s="13"/>
      <c r="B170" s="234"/>
      <c r="C170" s="235"/>
      <c r="D170" s="236" t="s">
        <v>192</v>
      </c>
      <c r="E170" s="237" t="s">
        <v>19</v>
      </c>
      <c r="F170" s="238" t="s">
        <v>282</v>
      </c>
      <c r="G170" s="235"/>
      <c r="H170" s="239">
        <v>83</v>
      </c>
      <c r="I170" s="240"/>
      <c r="J170" s="235"/>
      <c r="K170" s="235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192</v>
      </c>
      <c r="AU170" s="245" t="s">
        <v>83</v>
      </c>
      <c r="AV170" s="13" t="s">
        <v>83</v>
      </c>
      <c r="AW170" s="13" t="s">
        <v>35</v>
      </c>
      <c r="AX170" s="13" t="s">
        <v>74</v>
      </c>
      <c r="AY170" s="245" t="s">
        <v>182</v>
      </c>
    </row>
    <row r="171" s="13" customFormat="1">
      <c r="A171" s="13"/>
      <c r="B171" s="234"/>
      <c r="C171" s="235"/>
      <c r="D171" s="236" t="s">
        <v>192</v>
      </c>
      <c r="E171" s="237" t="s">
        <v>19</v>
      </c>
      <c r="F171" s="238" t="s">
        <v>283</v>
      </c>
      <c r="G171" s="235"/>
      <c r="H171" s="239">
        <v>19</v>
      </c>
      <c r="I171" s="240"/>
      <c r="J171" s="235"/>
      <c r="K171" s="235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192</v>
      </c>
      <c r="AU171" s="245" t="s">
        <v>83</v>
      </c>
      <c r="AV171" s="13" t="s">
        <v>83</v>
      </c>
      <c r="AW171" s="13" t="s">
        <v>35</v>
      </c>
      <c r="AX171" s="13" t="s">
        <v>74</v>
      </c>
      <c r="AY171" s="245" t="s">
        <v>182</v>
      </c>
    </row>
    <row r="172" s="13" customFormat="1">
      <c r="A172" s="13"/>
      <c r="B172" s="234"/>
      <c r="C172" s="235"/>
      <c r="D172" s="236" t="s">
        <v>192</v>
      </c>
      <c r="E172" s="237" t="s">
        <v>19</v>
      </c>
      <c r="F172" s="238" t="s">
        <v>284</v>
      </c>
      <c r="G172" s="235"/>
      <c r="H172" s="239">
        <v>34.5</v>
      </c>
      <c r="I172" s="240"/>
      <c r="J172" s="235"/>
      <c r="K172" s="235"/>
      <c r="L172" s="241"/>
      <c r="M172" s="242"/>
      <c r="N172" s="243"/>
      <c r="O172" s="243"/>
      <c r="P172" s="243"/>
      <c r="Q172" s="243"/>
      <c r="R172" s="243"/>
      <c r="S172" s="243"/>
      <c r="T172" s="24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5" t="s">
        <v>192</v>
      </c>
      <c r="AU172" s="245" t="s">
        <v>83</v>
      </c>
      <c r="AV172" s="13" t="s">
        <v>83</v>
      </c>
      <c r="AW172" s="13" t="s">
        <v>35</v>
      </c>
      <c r="AX172" s="13" t="s">
        <v>74</v>
      </c>
      <c r="AY172" s="245" t="s">
        <v>182</v>
      </c>
    </row>
    <row r="173" s="13" customFormat="1">
      <c r="A173" s="13"/>
      <c r="B173" s="234"/>
      <c r="C173" s="235"/>
      <c r="D173" s="236" t="s">
        <v>192</v>
      </c>
      <c r="E173" s="237" t="s">
        <v>19</v>
      </c>
      <c r="F173" s="238" t="s">
        <v>285</v>
      </c>
      <c r="G173" s="235"/>
      <c r="H173" s="239">
        <v>11.5</v>
      </c>
      <c r="I173" s="240"/>
      <c r="J173" s="235"/>
      <c r="K173" s="235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192</v>
      </c>
      <c r="AU173" s="245" t="s">
        <v>83</v>
      </c>
      <c r="AV173" s="13" t="s">
        <v>83</v>
      </c>
      <c r="AW173" s="13" t="s">
        <v>35</v>
      </c>
      <c r="AX173" s="13" t="s">
        <v>74</v>
      </c>
      <c r="AY173" s="245" t="s">
        <v>182</v>
      </c>
    </row>
    <row r="174" s="13" customFormat="1">
      <c r="A174" s="13"/>
      <c r="B174" s="234"/>
      <c r="C174" s="235"/>
      <c r="D174" s="236" t="s">
        <v>192</v>
      </c>
      <c r="E174" s="237" t="s">
        <v>19</v>
      </c>
      <c r="F174" s="238" t="s">
        <v>286</v>
      </c>
      <c r="G174" s="235"/>
      <c r="H174" s="239">
        <v>49.5</v>
      </c>
      <c r="I174" s="240"/>
      <c r="J174" s="235"/>
      <c r="K174" s="235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192</v>
      </c>
      <c r="AU174" s="245" t="s">
        <v>83</v>
      </c>
      <c r="AV174" s="13" t="s">
        <v>83</v>
      </c>
      <c r="AW174" s="13" t="s">
        <v>35</v>
      </c>
      <c r="AX174" s="13" t="s">
        <v>74</v>
      </c>
      <c r="AY174" s="245" t="s">
        <v>182</v>
      </c>
    </row>
    <row r="175" s="13" customFormat="1">
      <c r="A175" s="13"/>
      <c r="B175" s="234"/>
      <c r="C175" s="235"/>
      <c r="D175" s="236" t="s">
        <v>192</v>
      </c>
      <c r="E175" s="237" t="s">
        <v>19</v>
      </c>
      <c r="F175" s="238" t="s">
        <v>287</v>
      </c>
      <c r="G175" s="235"/>
      <c r="H175" s="239">
        <v>59.5</v>
      </c>
      <c r="I175" s="240"/>
      <c r="J175" s="235"/>
      <c r="K175" s="235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192</v>
      </c>
      <c r="AU175" s="245" t="s">
        <v>83</v>
      </c>
      <c r="AV175" s="13" t="s">
        <v>83</v>
      </c>
      <c r="AW175" s="13" t="s">
        <v>35</v>
      </c>
      <c r="AX175" s="13" t="s">
        <v>74</v>
      </c>
      <c r="AY175" s="245" t="s">
        <v>182</v>
      </c>
    </row>
    <row r="176" s="13" customFormat="1">
      <c r="A176" s="13"/>
      <c r="B176" s="234"/>
      <c r="C176" s="235"/>
      <c r="D176" s="236" t="s">
        <v>192</v>
      </c>
      <c r="E176" s="237" t="s">
        <v>19</v>
      </c>
      <c r="F176" s="238" t="s">
        <v>288</v>
      </c>
      <c r="G176" s="235"/>
      <c r="H176" s="239">
        <v>29</v>
      </c>
      <c r="I176" s="240"/>
      <c r="J176" s="235"/>
      <c r="K176" s="235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192</v>
      </c>
      <c r="AU176" s="245" t="s">
        <v>83</v>
      </c>
      <c r="AV176" s="13" t="s">
        <v>83</v>
      </c>
      <c r="AW176" s="13" t="s">
        <v>35</v>
      </c>
      <c r="AX176" s="13" t="s">
        <v>74</v>
      </c>
      <c r="AY176" s="245" t="s">
        <v>182</v>
      </c>
    </row>
    <row r="177" s="13" customFormat="1">
      <c r="A177" s="13"/>
      <c r="B177" s="234"/>
      <c r="C177" s="235"/>
      <c r="D177" s="236" t="s">
        <v>192</v>
      </c>
      <c r="E177" s="237" t="s">
        <v>19</v>
      </c>
      <c r="F177" s="238" t="s">
        <v>289</v>
      </c>
      <c r="G177" s="235"/>
      <c r="H177" s="239">
        <v>52</v>
      </c>
      <c r="I177" s="240"/>
      <c r="J177" s="235"/>
      <c r="K177" s="235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192</v>
      </c>
      <c r="AU177" s="245" t="s">
        <v>83</v>
      </c>
      <c r="AV177" s="13" t="s">
        <v>83</v>
      </c>
      <c r="AW177" s="13" t="s">
        <v>35</v>
      </c>
      <c r="AX177" s="13" t="s">
        <v>74</v>
      </c>
      <c r="AY177" s="245" t="s">
        <v>182</v>
      </c>
    </row>
    <row r="178" s="13" customFormat="1">
      <c r="A178" s="13"/>
      <c r="B178" s="234"/>
      <c r="C178" s="235"/>
      <c r="D178" s="236" t="s">
        <v>192</v>
      </c>
      <c r="E178" s="237" t="s">
        <v>19</v>
      </c>
      <c r="F178" s="238" t="s">
        <v>290</v>
      </c>
      <c r="G178" s="235"/>
      <c r="H178" s="239">
        <v>67.5</v>
      </c>
      <c r="I178" s="240"/>
      <c r="J178" s="235"/>
      <c r="K178" s="235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192</v>
      </c>
      <c r="AU178" s="245" t="s">
        <v>83</v>
      </c>
      <c r="AV178" s="13" t="s">
        <v>83</v>
      </c>
      <c r="AW178" s="13" t="s">
        <v>35</v>
      </c>
      <c r="AX178" s="13" t="s">
        <v>74</v>
      </c>
      <c r="AY178" s="245" t="s">
        <v>182</v>
      </c>
    </row>
    <row r="179" s="16" customFormat="1">
      <c r="A179" s="16"/>
      <c r="B179" s="267"/>
      <c r="C179" s="268"/>
      <c r="D179" s="236" t="s">
        <v>192</v>
      </c>
      <c r="E179" s="269" t="s">
        <v>134</v>
      </c>
      <c r="F179" s="270" t="s">
        <v>269</v>
      </c>
      <c r="G179" s="268"/>
      <c r="H179" s="271">
        <v>832</v>
      </c>
      <c r="I179" s="272"/>
      <c r="J179" s="268"/>
      <c r="K179" s="268"/>
      <c r="L179" s="273"/>
      <c r="M179" s="274"/>
      <c r="N179" s="275"/>
      <c r="O179" s="275"/>
      <c r="P179" s="275"/>
      <c r="Q179" s="275"/>
      <c r="R179" s="275"/>
      <c r="S179" s="275"/>
      <c r="T179" s="27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T179" s="277" t="s">
        <v>192</v>
      </c>
      <c r="AU179" s="277" t="s">
        <v>83</v>
      </c>
      <c r="AV179" s="16" t="s">
        <v>203</v>
      </c>
      <c r="AW179" s="16" t="s">
        <v>35</v>
      </c>
      <c r="AX179" s="16" t="s">
        <v>74</v>
      </c>
      <c r="AY179" s="277" t="s">
        <v>182</v>
      </c>
    </row>
    <row r="180" s="14" customFormat="1">
      <c r="A180" s="14"/>
      <c r="B180" s="246"/>
      <c r="C180" s="247"/>
      <c r="D180" s="236" t="s">
        <v>192</v>
      </c>
      <c r="E180" s="248" t="s">
        <v>19</v>
      </c>
      <c r="F180" s="249" t="s">
        <v>197</v>
      </c>
      <c r="G180" s="247"/>
      <c r="H180" s="250">
        <v>10815.4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6" t="s">
        <v>192</v>
      </c>
      <c r="AU180" s="256" t="s">
        <v>83</v>
      </c>
      <c r="AV180" s="14" t="s">
        <v>188</v>
      </c>
      <c r="AW180" s="14" t="s">
        <v>35</v>
      </c>
      <c r="AX180" s="14" t="s">
        <v>81</v>
      </c>
      <c r="AY180" s="256" t="s">
        <v>182</v>
      </c>
    </row>
    <row r="181" s="2" customFormat="1" ht="49.05" customHeight="1">
      <c r="A181" s="41"/>
      <c r="B181" s="42"/>
      <c r="C181" s="216" t="s">
        <v>291</v>
      </c>
      <c r="D181" s="216" t="s">
        <v>184</v>
      </c>
      <c r="E181" s="217" t="s">
        <v>292</v>
      </c>
      <c r="F181" s="218" t="s">
        <v>293</v>
      </c>
      <c r="G181" s="219" t="s">
        <v>136</v>
      </c>
      <c r="H181" s="220">
        <v>134.40000000000001</v>
      </c>
      <c r="I181" s="221"/>
      <c r="J181" s="222">
        <f>ROUND(I181*H181,2)</f>
        <v>0</v>
      </c>
      <c r="K181" s="218" t="s">
        <v>187</v>
      </c>
      <c r="L181" s="47"/>
      <c r="M181" s="223" t="s">
        <v>19</v>
      </c>
      <c r="N181" s="224" t="s">
        <v>45</v>
      </c>
      <c r="O181" s="87"/>
      <c r="P181" s="225">
        <f>O181*H181</f>
        <v>0</v>
      </c>
      <c r="Q181" s="225">
        <v>0</v>
      </c>
      <c r="R181" s="225">
        <f>Q181*H181</f>
        <v>0</v>
      </c>
      <c r="S181" s="225">
        <v>0</v>
      </c>
      <c r="T181" s="226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7" t="s">
        <v>188</v>
      </c>
      <c r="AT181" s="227" t="s">
        <v>184</v>
      </c>
      <c r="AU181" s="227" t="s">
        <v>83</v>
      </c>
      <c r="AY181" s="20" t="s">
        <v>182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20" t="s">
        <v>81</v>
      </c>
      <c r="BK181" s="228">
        <f>ROUND(I181*H181,2)</f>
        <v>0</v>
      </c>
      <c r="BL181" s="20" t="s">
        <v>188</v>
      </c>
      <c r="BM181" s="227" t="s">
        <v>294</v>
      </c>
    </row>
    <row r="182" s="2" customFormat="1">
      <c r="A182" s="41"/>
      <c r="B182" s="42"/>
      <c r="C182" s="43"/>
      <c r="D182" s="229" t="s">
        <v>190</v>
      </c>
      <c r="E182" s="43"/>
      <c r="F182" s="230" t="s">
        <v>295</v>
      </c>
      <c r="G182" s="43"/>
      <c r="H182" s="43"/>
      <c r="I182" s="231"/>
      <c r="J182" s="43"/>
      <c r="K182" s="43"/>
      <c r="L182" s="47"/>
      <c r="M182" s="232"/>
      <c r="N182" s="233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190</v>
      </c>
      <c r="AU182" s="20" t="s">
        <v>83</v>
      </c>
    </row>
    <row r="183" s="13" customFormat="1">
      <c r="A183" s="13"/>
      <c r="B183" s="234"/>
      <c r="C183" s="235"/>
      <c r="D183" s="236" t="s">
        <v>192</v>
      </c>
      <c r="E183" s="237" t="s">
        <v>19</v>
      </c>
      <c r="F183" s="238" t="s">
        <v>296</v>
      </c>
      <c r="G183" s="235"/>
      <c r="H183" s="239">
        <v>192</v>
      </c>
      <c r="I183" s="240"/>
      <c r="J183" s="235"/>
      <c r="K183" s="235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192</v>
      </c>
      <c r="AU183" s="245" t="s">
        <v>83</v>
      </c>
      <c r="AV183" s="13" t="s">
        <v>83</v>
      </c>
      <c r="AW183" s="13" t="s">
        <v>35</v>
      </c>
      <c r="AX183" s="13" t="s">
        <v>74</v>
      </c>
      <c r="AY183" s="245" t="s">
        <v>182</v>
      </c>
    </row>
    <row r="184" s="14" customFormat="1">
      <c r="A184" s="14"/>
      <c r="B184" s="246"/>
      <c r="C184" s="247"/>
      <c r="D184" s="236" t="s">
        <v>192</v>
      </c>
      <c r="E184" s="248" t="s">
        <v>152</v>
      </c>
      <c r="F184" s="249" t="s">
        <v>197</v>
      </c>
      <c r="G184" s="247"/>
      <c r="H184" s="250">
        <v>192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6" t="s">
        <v>192</v>
      </c>
      <c r="AU184" s="256" t="s">
        <v>83</v>
      </c>
      <c r="AV184" s="14" t="s">
        <v>188</v>
      </c>
      <c r="AW184" s="14" t="s">
        <v>35</v>
      </c>
      <c r="AX184" s="14" t="s">
        <v>74</v>
      </c>
      <c r="AY184" s="256" t="s">
        <v>182</v>
      </c>
    </row>
    <row r="185" s="13" customFormat="1">
      <c r="A185" s="13"/>
      <c r="B185" s="234"/>
      <c r="C185" s="235"/>
      <c r="D185" s="236" t="s">
        <v>192</v>
      </c>
      <c r="E185" s="237" t="s">
        <v>19</v>
      </c>
      <c r="F185" s="238" t="s">
        <v>297</v>
      </c>
      <c r="G185" s="235"/>
      <c r="H185" s="239">
        <v>134.40000000000001</v>
      </c>
      <c r="I185" s="240"/>
      <c r="J185" s="235"/>
      <c r="K185" s="235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192</v>
      </c>
      <c r="AU185" s="245" t="s">
        <v>83</v>
      </c>
      <c r="AV185" s="13" t="s">
        <v>83</v>
      </c>
      <c r="AW185" s="13" t="s">
        <v>35</v>
      </c>
      <c r="AX185" s="13" t="s">
        <v>74</v>
      </c>
      <c r="AY185" s="245" t="s">
        <v>182</v>
      </c>
    </row>
    <row r="186" s="14" customFormat="1">
      <c r="A186" s="14"/>
      <c r="B186" s="246"/>
      <c r="C186" s="247"/>
      <c r="D186" s="236" t="s">
        <v>192</v>
      </c>
      <c r="E186" s="248" t="s">
        <v>19</v>
      </c>
      <c r="F186" s="249" t="s">
        <v>197</v>
      </c>
      <c r="G186" s="247"/>
      <c r="H186" s="250">
        <v>134.40000000000001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6" t="s">
        <v>192</v>
      </c>
      <c r="AU186" s="256" t="s">
        <v>83</v>
      </c>
      <c r="AV186" s="14" t="s">
        <v>188</v>
      </c>
      <c r="AW186" s="14" t="s">
        <v>35</v>
      </c>
      <c r="AX186" s="14" t="s">
        <v>81</v>
      </c>
      <c r="AY186" s="256" t="s">
        <v>182</v>
      </c>
    </row>
    <row r="187" s="2" customFormat="1" ht="49.05" customHeight="1">
      <c r="A187" s="41"/>
      <c r="B187" s="42"/>
      <c r="C187" s="216" t="s">
        <v>8</v>
      </c>
      <c r="D187" s="216" t="s">
        <v>184</v>
      </c>
      <c r="E187" s="217" t="s">
        <v>298</v>
      </c>
      <c r="F187" s="218" t="s">
        <v>299</v>
      </c>
      <c r="G187" s="219" t="s">
        <v>136</v>
      </c>
      <c r="H187" s="220">
        <v>57.600000000000001</v>
      </c>
      <c r="I187" s="221"/>
      <c r="J187" s="222">
        <f>ROUND(I187*H187,2)</f>
        <v>0</v>
      </c>
      <c r="K187" s="218" t="s">
        <v>187</v>
      </c>
      <c r="L187" s="47"/>
      <c r="M187" s="223" t="s">
        <v>19</v>
      </c>
      <c r="N187" s="224" t="s">
        <v>45</v>
      </c>
      <c r="O187" s="87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7" t="s">
        <v>188</v>
      </c>
      <c r="AT187" s="227" t="s">
        <v>184</v>
      </c>
      <c r="AU187" s="227" t="s">
        <v>83</v>
      </c>
      <c r="AY187" s="20" t="s">
        <v>182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20" t="s">
        <v>81</v>
      </c>
      <c r="BK187" s="228">
        <f>ROUND(I187*H187,2)</f>
        <v>0</v>
      </c>
      <c r="BL187" s="20" t="s">
        <v>188</v>
      </c>
      <c r="BM187" s="227" t="s">
        <v>300</v>
      </c>
    </row>
    <row r="188" s="2" customFormat="1">
      <c r="A188" s="41"/>
      <c r="B188" s="42"/>
      <c r="C188" s="43"/>
      <c r="D188" s="229" t="s">
        <v>190</v>
      </c>
      <c r="E188" s="43"/>
      <c r="F188" s="230" t="s">
        <v>301</v>
      </c>
      <c r="G188" s="43"/>
      <c r="H188" s="43"/>
      <c r="I188" s="231"/>
      <c r="J188" s="43"/>
      <c r="K188" s="43"/>
      <c r="L188" s="47"/>
      <c r="M188" s="232"/>
      <c r="N188" s="233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190</v>
      </c>
      <c r="AU188" s="20" t="s">
        <v>83</v>
      </c>
    </row>
    <row r="189" s="13" customFormat="1">
      <c r="A189" s="13"/>
      <c r="B189" s="234"/>
      <c r="C189" s="235"/>
      <c r="D189" s="236" t="s">
        <v>192</v>
      </c>
      <c r="E189" s="237" t="s">
        <v>19</v>
      </c>
      <c r="F189" s="238" t="s">
        <v>302</v>
      </c>
      <c r="G189" s="235"/>
      <c r="H189" s="239">
        <v>57.600000000000001</v>
      </c>
      <c r="I189" s="240"/>
      <c r="J189" s="235"/>
      <c r="K189" s="235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192</v>
      </c>
      <c r="AU189" s="245" t="s">
        <v>83</v>
      </c>
      <c r="AV189" s="13" t="s">
        <v>83</v>
      </c>
      <c r="AW189" s="13" t="s">
        <v>35</v>
      </c>
      <c r="AX189" s="13" t="s">
        <v>81</v>
      </c>
      <c r="AY189" s="245" t="s">
        <v>182</v>
      </c>
    </row>
    <row r="190" s="2" customFormat="1" ht="24.15" customHeight="1">
      <c r="A190" s="41"/>
      <c r="B190" s="42"/>
      <c r="C190" s="216" t="s">
        <v>303</v>
      </c>
      <c r="D190" s="216" t="s">
        <v>184</v>
      </c>
      <c r="E190" s="217" t="s">
        <v>304</v>
      </c>
      <c r="F190" s="218" t="s">
        <v>305</v>
      </c>
      <c r="G190" s="219" t="s">
        <v>306</v>
      </c>
      <c r="H190" s="220">
        <v>1</v>
      </c>
      <c r="I190" s="221"/>
      <c r="J190" s="222">
        <f>ROUND(I190*H190,2)</f>
        <v>0</v>
      </c>
      <c r="K190" s="218" t="s">
        <v>19</v>
      </c>
      <c r="L190" s="47"/>
      <c r="M190" s="223" t="s">
        <v>19</v>
      </c>
      <c r="N190" s="224" t="s">
        <v>45</v>
      </c>
      <c r="O190" s="87"/>
      <c r="P190" s="225">
        <f>O190*H190</f>
        <v>0</v>
      </c>
      <c r="Q190" s="225">
        <v>0</v>
      </c>
      <c r="R190" s="225">
        <f>Q190*H190</f>
        <v>0</v>
      </c>
      <c r="S190" s="225">
        <v>0</v>
      </c>
      <c r="T190" s="226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7" t="s">
        <v>188</v>
      </c>
      <c r="AT190" s="227" t="s">
        <v>184</v>
      </c>
      <c r="AU190" s="227" t="s">
        <v>83</v>
      </c>
      <c r="AY190" s="20" t="s">
        <v>182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20" t="s">
        <v>81</v>
      </c>
      <c r="BK190" s="228">
        <f>ROUND(I190*H190,2)</f>
        <v>0</v>
      </c>
      <c r="BL190" s="20" t="s">
        <v>188</v>
      </c>
      <c r="BM190" s="227" t="s">
        <v>307</v>
      </c>
    </row>
    <row r="191" s="2" customFormat="1">
      <c r="A191" s="41"/>
      <c r="B191" s="42"/>
      <c r="C191" s="43"/>
      <c r="D191" s="236" t="s">
        <v>308</v>
      </c>
      <c r="E191" s="43"/>
      <c r="F191" s="278" t="s">
        <v>309</v>
      </c>
      <c r="G191" s="43"/>
      <c r="H191" s="43"/>
      <c r="I191" s="231"/>
      <c r="J191" s="43"/>
      <c r="K191" s="43"/>
      <c r="L191" s="47"/>
      <c r="M191" s="232"/>
      <c r="N191" s="233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308</v>
      </c>
      <c r="AU191" s="20" t="s">
        <v>83</v>
      </c>
    </row>
    <row r="192" s="13" customFormat="1">
      <c r="A192" s="13"/>
      <c r="B192" s="234"/>
      <c r="C192" s="235"/>
      <c r="D192" s="236" t="s">
        <v>192</v>
      </c>
      <c r="E192" s="237" t="s">
        <v>19</v>
      </c>
      <c r="F192" s="238" t="s">
        <v>81</v>
      </c>
      <c r="G192" s="235"/>
      <c r="H192" s="239">
        <v>1</v>
      </c>
      <c r="I192" s="240"/>
      <c r="J192" s="235"/>
      <c r="K192" s="235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192</v>
      </c>
      <c r="AU192" s="245" t="s">
        <v>83</v>
      </c>
      <c r="AV192" s="13" t="s">
        <v>83</v>
      </c>
      <c r="AW192" s="13" t="s">
        <v>35</v>
      </c>
      <c r="AX192" s="13" t="s">
        <v>74</v>
      </c>
      <c r="AY192" s="245" t="s">
        <v>182</v>
      </c>
    </row>
    <row r="193" s="14" customFormat="1">
      <c r="A193" s="14"/>
      <c r="B193" s="246"/>
      <c r="C193" s="247"/>
      <c r="D193" s="236" t="s">
        <v>192</v>
      </c>
      <c r="E193" s="248" t="s">
        <v>19</v>
      </c>
      <c r="F193" s="249" t="s">
        <v>197</v>
      </c>
      <c r="G193" s="247"/>
      <c r="H193" s="250">
        <v>1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6" t="s">
        <v>192</v>
      </c>
      <c r="AU193" s="256" t="s">
        <v>83</v>
      </c>
      <c r="AV193" s="14" t="s">
        <v>188</v>
      </c>
      <c r="AW193" s="14" t="s">
        <v>35</v>
      </c>
      <c r="AX193" s="14" t="s">
        <v>81</v>
      </c>
      <c r="AY193" s="256" t="s">
        <v>182</v>
      </c>
    </row>
    <row r="194" s="2" customFormat="1" ht="24.15" customHeight="1">
      <c r="A194" s="41"/>
      <c r="B194" s="42"/>
      <c r="C194" s="216" t="s">
        <v>310</v>
      </c>
      <c r="D194" s="216" t="s">
        <v>184</v>
      </c>
      <c r="E194" s="217" t="s">
        <v>311</v>
      </c>
      <c r="F194" s="218" t="s">
        <v>312</v>
      </c>
      <c r="G194" s="219" t="s">
        <v>200</v>
      </c>
      <c r="H194" s="220">
        <v>40</v>
      </c>
      <c r="I194" s="221"/>
      <c r="J194" s="222">
        <f>ROUND(I194*H194,2)</f>
        <v>0</v>
      </c>
      <c r="K194" s="218" t="s">
        <v>19</v>
      </c>
      <c r="L194" s="47"/>
      <c r="M194" s="223" t="s">
        <v>19</v>
      </c>
      <c r="N194" s="224" t="s">
        <v>45</v>
      </c>
      <c r="O194" s="87"/>
      <c r="P194" s="225">
        <f>O194*H194</f>
        <v>0</v>
      </c>
      <c r="Q194" s="225">
        <v>0.00017000000000000001</v>
      </c>
      <c r="R194" s="225">
        <f>Q194*H194</f>
        <v>0.0068000000000000005</v>
      </c>
      <c r="S194" s="225">
        <v>0</v>
      </c>
      <c r="T194" s="226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7" t="s">
        <v>188</v>
      </c>
      <c r="AT194" s="227" t="s">
        <v>184</v>
      </c>
      <c r="AU194" s="227" t="s">
        <v>83</v>
      </c>
      <c r="AY194" s="20" t="s">
        <v>182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20" t="s">
        <v>81</v>
      </c>
      <c r="BK194" s="228">
        <f>ROUND(I194*H194,2)</f>
        <v>0</v>
      </c>
      <c r="BL194" s="20" t="s">
        <v>188</v>
      </c>
      <c r="BM194" s="227" t="s">
        <v>313</v>
      </c>
    </row>
    <row r="195" s="2" customFormat="1">
      <c r="A195" s="41"/>
      <c r="B195" s="42"/>
      <c r="C195" s="43"/>
      <c r="D195" s="236" t="s">
        <v>308</v>
      </c>
      <c r="E195" s="43"/>
      <c r="F195" s="278" t="s">
        <v>314</v>
      </c>
      <c r="G195" s="43"/>
      <c r="H195" s="43"/>
      <c r="I195" s="231"/>
      <c r="J195" s="43"/>
      <c r="K195" s="43"/>
      <c r="L195" s="47"/>
      <c r="M195" s="232"/>
      <c r="N195" s="233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308</v>
      </c>
      <c r="AU195" s="20" t="s">
        <v>83</v>
      </c>
    </row>
    <row r="196" s="13" customFormat="1">
      <c r="A196" s="13"/>
      <c r="B196" s="234"/>
      <c r="C196" s="235"/>
      <c r="D196" s="236" t="s">
        <v>192</v>
      </c>
      <c r="E196" s="237" t="s">
        <v>19</v>
      </c>
      <c r="F196" s="238" t="s">
        <v>145</v>
      </c>
      <c r="G196" s="235"/>
      <c r="H196" s="239">
        <v>20</v>
      </c>
      <c r="I196" s="240"/>
      <c r="J196" s="235"/>
      <c r="K196" s="235"/>
      <c r="L196" s="241"/>
      <c r="M196" s="242"/>
      <c r="N196" s="243"/>
      <c r="O196" s="243"/>
      <c r="P196" s="243"/>
      <c r="Q196" s="243"/>
      <c r="R196" s="243"/>
      <c r="S196" s="243"/>
      <c r="T196" s="24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5" t="s">
        <v>192</v>
      </c>
      <c r="AU196" s="245" t="s">
        <v>83</v>
      </c>
      <c r="AV196" s="13" t="s">
        <v>83</v>
      </c>
      <c r="AW196" s="13" t="s">
        <v>35</v>
      </c>
      <c r="AX196" s="13" t="s">
        <v>74</v>
      </c>
      <c r="AY196" s="245" t="s">
        <v>182</v>
      </c>
    </row>
    <row r="197" s="13" customFormat="1">
      <c r="A197" s="13"/>
      <c r="B197" s="234"/>
      <c r="C197" s="235"/>
      <c r="D197" s="236" t="s">
        <v>192</v>
      </c>
      <c r="E197" s="237" t="s">
        <v>19</v>
      </c>
      <c r="F197" s="238" t="s">
        <v>147</v>
      </c>
      <c r="G197" s="235"/>
      <c r="H197" s="239">
        <v>15</v>
      </c>
      <c r="I197" s="240"/>
      <c r="J197" s="235"/>
      <c r="K197" s="235"/>
      <c r="L197" s="241"/>
      <c r="M197" s="242"/>
      <c r="N197" s="243"/>
      <c r="O197" s="243"/>
      <c r="P197" s="243"/>
      <c r="Q197" s="243"/>
      <c r="R197" s="243"/>
      <c r="S197" s="243"/>
      <c r="T197" s="24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5" t="s">
        <v>192</v>
      </c>
      <c r="AU197" s="245" t="s">
        <v>83</v>
      </c>
      <c r="AV197" s="13" t="s">
        <v>83</v>
      </c>
      <c r="AW197" s="13" t="s">
        <v>35</v>
      </c>
      <c r="AX197" s="13" t="s">
        <v>74</v>
      </c>
      <c r="AY197" s="245" t="s">
        <v>182</v>
      </c>
    </row>
    <row r="198" s="13" customFormat="1">
      <c r="A198" s="13"/>
      <c r="B198" s="234"/>
      <c r="C198" s="235"/>
      <c r="D198" s="236" t="s">
        <v>192</v>
      </c>
      <c r="E198" s="237" t="s">
        <v>19</v>
      </c>
      <c r="F198" s="238" t="s">
        <v>149</v>
      </c>
      <c r="G198" s="235"/>
      <c r="H198" s="239">
        <v>5</v>
      </c>
      <c r="I198" s="240"/>
      <c r="J198" s="235"/>
      <c r="K198" s="235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192</v>
      </c>
      <c r="AU198" s="245" t="s">
        <v>83</v>
      </c>
      <c r="AV198" s="13" t="s">
        <v>83</v>
      </c>
      <c r="AW198" s="13" t="s">
        <v>35</v>
      </c>
      <c r="AX198" s="13" t="s">
        <v>74</v>
      </c>
      <c r="AY198" s="245" t="s">
        <v>182</v>
      </c>
    </row>
    <row r="199" s="14" customFormat="1">
      <c r="A199" s="14"/>
      <c r="B199" s="246"/>
      <c r="C199" s="247"/>
      <c r="D199" s="236" t="s">
        <v>192</v>
      </c>
      <c r="E199" s="248" t="s">
        <v>19</v>
      </c>
      <c r="F199" s="249" t="s">
        <v>197</v>
      </c>
      <c r="G199" s="247"/>
      <c r="H199" s="250">
        <v>40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6" t="s">
        <v>192</v>
      </c>
      <c r="AU199" s="256" t="s">
        <v>83</v>
      </c>
      <c r="AV199" s="14" t="s">
        <v>188</v>
      </c>
      <c r="AW199" s="14" t="s">
        <v>35</v>
      </c>
      <c r="AX199" s="14" t="s">
        <v>81</v>
      </c>
      <c r="AY199" s="256" t="s">
        <v>182</v>
      </c>
    </row>
    <row r="200" s="12" customFormat="1" ht="22.8" customHeight="1">
      <c r="A200" s="12"/>
      <c r="B200" s="200"/>
      <c r="C200" s="201"/>
      <c r="D200" s="202" t="s">
        <v>73</v>
      </c>
      <c r="E200" s="214" t="s">
        <v>150</v>
      </c>
      <c r="F200" s="214" t="s">
        <v>315</v>
      </c>
      <c r="G200" s="201"/>
      <c r="H200" s="201"/>
      <c r="I200" s="204"/>
      <c r="J200" s="215">
        <f>BK200</f>
        <v>0</v>
      </c>
      <c r="K200" s="201"/>
      <c r="L200" s="206"/>
      <c r="M200" s="207"/>
      <c r="N200" s="208"/>
      <c r="O200" s="208"/>
      <c r="P200" s="209">
        <f>P201+SUM(P202:P233)</f>
        <v>0</v>
      </c>
      <c r="Q200" s="208"/>
      <c r="R200" s="209">
        <f>R201+SUM(R202:R233)</f>
        <v>4986.3561127000003</v>
      </c>
      <c r="S200" s="208"/>
      <c r="T200" s="210">
        <f>T201+SUM(T202:T233)</f>
        <v>476.86399999999998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1" t="s">
        <v>81</v>
      </c>
      <c r="AT200" s="212" t="s">
        <v>73</v>
      </c>
      <c r="AU200" s="212" t="s">
        <v>81</v>
      </c>
      <c r="AY200" s="211" t="s">
        <v>182</v>
      </c>
      <c r="BK200" s="213">
        <f>BK201+SUM(BK202:BK233)</f>
        <v>0</v>
      </c>
    </row>
    <row r="201" s="2" customFormat="1" ht="33" customHeight="1">
      <c r="A201" s="41"/>
      <c r="B201" s="42"/>
      <c r="C201" s="216" t="s">
        <v>316</v>
      </c>
      <c r="D201" s="216" t="s">
        <v>184</v>
      </c>
      <c r="E201" s="217" t="s">
        <v>317</v>
      </c>
      <c r="F201" s="218" t="s">
        <v>318</v>
      </c>
      <c r="G201" s="219" t="s">
        <v>136</v>
      </c>
      <c r="H201" s="220">
        <v>10340</v>
      </c>
      <c r="I201" s="221"/>
      <c r="J201" s="222">
        <f>ROUND(I201*H201,2)</f>
        <v>0</v>
      </c>
      <c r="K201" s="218" t="s">
        <v>187</v>
      </c>
      <c r="L201" s="47"/>
      <c r="M201" s="223" t="s">
        <v>19</v>
      </c>
      <c r="N201" s="224" t="s">
        <v>45</v>
      </c>
      <c r="O201" s="87"/>
      <c r="P201" s="225">
        <f>O201*H201</f>
        <v>0</v>
      </c>
      <c r="Q201" s="225">
        <v>0.23000000000000001</v>
      </c>
      <c r="R201" s="225">
        <f>Q201*H201</f>
        <v>2378.2000000000003</v>
      </c>
      <c r="S201" s="225">
        <v>0</v>
      </c>
      <c r="T201" s="226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7" t="s">
        <v>188</v>
      </c>
      <c r="AT201" s="227" t="s">
        <v>184</v>
      </c>
      <c r="AU201" s="227" t="s">
        <v>83</v>
      </c>
      <c r="AY201" s="20" t="s">
        <v>182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20" t="s">
        <v>81</v>
      </c>
      <c r="BK201" s="228">
        <f>ROUND(I201*H201,2)</f>
        <v>0</v>
      </c>
      <c r="BL201" s="20" t="s">
        <v>188</v>
      </c>
      <c r="BM201" s="227" t="s">
        <v>319</v>
      </c>
    </row>
    <row r="202" s="2" customFormat="1">
      <c r="A202" s="41"/>
      <c r="B202" s="42"/>
      <c r="C202" s="43"/>
      <c r="D202" s="229" t="s">
        <v>190</v>
      </c>
      <c r="E202" s="43"/>
      <c r="F202" s="230" t="s">
        <v>320</v>
      </c>
      <c r="G202" s="43"/>
      <c r="H202" s="43"/>
      <c r="I202" s="231"/>
      <c r="J202" s="43"/>
      <c r="K202" s="43"/>
      <c r="L202" s="47"/>
      <c r="M202" s="232"/>
      <c r="N202" s="233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190</v>
      </c>
      <c r="AU202" s="20" t="s">
        <v>83</v>
      </c>
    </row>
    <row r="203" s="15" customFormat="1">
      <c r="A203" s="15"/>
      <c r="B203" s="257"/>
      <c r="C203" s="258"/>
      <c r="D203" s="236" t="s">
        <v>192</v>
      </c>
      <c r="E203" s="259" t="s">
        <v>19</v>
      </c>
      <c r="F203" s="260" t="s">
        <v>321</v>
      </c>
      <c r="G203" s="258"/>
      <c r="H203" s="259" t="s">
        <v>19</v>
      </c>
      <c r="I203" s="261"/>
      <c r="J203" s="258"/>
      <c r="K203" s="258"/>
      <c r="L203" s="262"/>
      <c r="M203" s="263"/>
      <c r="N203" s="264"/>
      <c r="O203" s="264"/>
      <c r="P203" s="264"/>
      <c r="Q203" s="264"/>
      <c r="R203" s="264"/>
      <c r="S203" s="264"/>
      <c r="T203" s="26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6" t="s">
        <v>192</v>
      </c>
      <c r="AU203" s="266" t="s">
        <v>83</v>
      </c>
      <c r="AV203" s="15" t="s">
        <v>81</v>
      </c>
      <c r="AW203" s="15" t="s">
        <v>35</v>
      </c>
      <c r="AX203" s="15" t="s">
        <v>74</v>
      </c>
      <c r="AY203" s="266" t="s">
        <v>182</v>
      </c>
    </row>
    <row r="204" s="13" customFormat="1">
      <c r="A204" s="13"/>
      <c r="B204" s="234"/>
      <c r="C204" s="235"/>
      <c r="D204" s="236" t="s">
        <v>192</v>
      </c>
      <c r="E204" s="237" t="s">
        <v>19</v>
      </c>
      <c r="F204" s="238" t="s">
        <v>322</v>
      </c>
      <c r="G204" s="235"/>
      <c r="H204" s="239">
        <v>212</v>
      </c>
      <c r="I204" s="240"/>
      <c r="J204" s="235"/>
      <c r="K204" s="235"/>
      <c r="L204" s="241"/>
      <c r="M204" s="242"/>
      <c r="N204" s="243"/>
      <c r="O204" s="243"/>
      <c r="P204" s="243"/>
      <c r="Q204" s="243"/>
      <c r="R204" s="243"/>
      <c r="S204" s="243"/>
      <c r="T204" s="24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5" t="s">
        <v>192</v>
      </c>
      <c r="AU204" s="245" t="s">
        <v>83</v>
      </c>
      <c r="AV204" s="13" t="s">
        <v>83</v>
      </c>
      <c r="AW204" s="13" t="s">
        <v>35</v>
      </c>
      <c r="AX204" s="13" t="s">
        <v>74</v>
      </c>
      <c r="AY204" s="245" t="s">
        <v>182</v>
      </c>
    </row>
    <row r="205" s="13" customFormat="1">
      <c r="A205" s="13"/>
      <c r="B205" s="234"/>
      <c r="C205" s="235"/>
      <c r="D205" s="236" t="s">
        <v>192</v>
      </c>
      <c r="E205" s="237" t="s">
        <v>19</v>
      </c>
      <c r="F205" s="238" t="s">
        <v>323</v>
      </c>
      <c r="G205" s="235"/>
      <c r="H205" s="239">
        <v>4524</v>
      </c>
      <c r="I205" s="240"/>
      <c r="J205" s="235"/>
      <c r="K205" s="235"/>
      <c r="L205" s="241"/>
      <c r="M205" s="242"/>
      <c r="N205" s="243"/>
      <c r="O205" s="243"/>
      <c r="P205" s="243"/>
      <c r="Q205" s="243"/>
      <c r="R205" s="243"/>
      <c r="S205" s="243"/>
      <c r="T205" s="24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5" t="s">
        <v>192</v>
      </c>
      <c r="AU205" s="245" t="s">
        <v>83</v>
      </c>
      <c r="AV205" s="13" t="s">
        <v>83</v>
      </c>
      <c r="AW205" s="13" t="s">
        <v>35</v>
      </c>
      <c r="AX205" s="13" t="s">
        <v>74</v>
      </c>
      <c r="AY205" s="245" t="s">
        <v>182</v>
      </c>
    </row>
    <row r="206" s="13" customFormat="1">
      <c r="A206" s="13"/>
      <c r="B206" s="234"/>
      <c r="C206" s="235"/>
      <c r="D206" s="236" t="s">
        <v>192</v>
      </c>
      <c r="E206" s="237" t="s">
        <v>19</v>
      </c>
      <c r="F206" s="238" t="s">
        <v>324</v>
      </c>
      <c r="G206" s="235"/>
      <c r="H206" s="239">
        <v>4772</v>
      </c>
      <c r="I206" s="240"/>
      <c r="J206" s="235"/>
      <c r="K206" s="235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192</v>
      </c>
      <c r="AU206" s="245" t="s">
        <v>83</v>
      </c>
      <c r="AV206" s="13" t="s">
        <v>83</v>
      </c>
      <c r="AW206" s="13" t="s">
        <v>35</v>
      </c>
      <c r="AX206" s="13" t="s">
        <v>74</v>
      </c>
      <c r="AY206" s="245" t="s">
        <v>182</v>
      </c>
    </row>
    <row r="207" s="13" customFormat="1">
      <c r="A207" s="13"/>
      <c r="B207" s="234"/>
      <c r="C207" s="235"/>
      <c r="D207" s="236" t="s">
        <v>192</v>
      </c>
      <c r="E207" s="237" t="s">
        <v>19</v>
      </c>
      <c r="F207" s="238" t="s">
        <v>134</v>
      </c>
      <c r="G207" s="235"/>
      <c r="H207" s="239">
        <v>832</v>
      </c>
      <c r="I207" s="240"/>
      <c r="J207" s="235"/>
      <c r="K207" s="235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192</v>
      </c>
      <c r="AU207" s="245" t="s">
        <v>83</v>
      </c>
      <c r="AV207" s="13" t="s">
        <v>83</v>
      </c>
      <c r="AW207" s="13" t="s">
        <v>35</v>
      </c>
      <c r="AX207" s="13" t="s">
        <v>74</v>
      </c>
      <c r="AY207" s="245" t="s">
        <v>182</v>
      </c>
    </row>
    <row r="208" s="16" customFormat="1">
      <c r="A208" s="16"/>
      <c r="B208" s="267"/>
      <c r="C208" s="268"/>
      <c r="D208" s="236" t="s">
        <v>192</v>
      </c>
      <c r="E208" s="269" t="s">
        <v>19</v>
      </c>
      <c r="F208" s="270" t="s">
        <v>269</v>
      </c>
      <c r="G208" s="268"/>
      <c r="H208" s="271">
        <v>10340</v>
      </c>
      <c r="I208" s="272"/>
      <c r="J208" s="268"/>
      <c r="K208" s="268"/>
      <c r="L208" s="273"/>
      <c r="M208" s="274"/>
      <c r="N208" s="275"/>
      <c r="O208" s="275"/>
      <c r="P208" s="275"/>
      <c r="Q208" s="275"/>
      <c r="R208" s="275"/>
      <c r="S208" s="275"/>
      <c r="T208" s="27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T208" s="277" t="s">
        <v>192</v>
      </c>
      <c r="AU208" s="277" t="s">
        <v>83</v>
      </c>
      <c r="AV208" s="16" t="s">
        <v>203</v>
      </c>
      <c r="AW208" s="16" t="s">
        <v>35</v>
      </c>
      <c r="AX208" s="16" t="s">
        <v>74</v>
      </c>
      <c r="AY208" s="277" t="s">
        <v>182</v>
      </c>
    </row>
    <row r="209" s="14" customFormat="1">
      <c r="A209" s="14"/>
      <c r="B209" s="246"/>
      <c r="C209" s="247"/>
      <c r="D209" s="236" t="s">
        <v>192</v>
      </c>
      <c r="E209" s="248" t="s">
        <v>19</v>
      </c>
      <c r="F209" s="249" t="s">
        <v>197</v>
      </c>
      <c r="G209" s="247"/>
      <c r="H209" s="250">
        <v>10340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6" t="s">
        <v>192</v>
      </c>
      <c r="AU209" s="256" t="s">
        <v>83</v>
      </c>
      <c r="AV209" s="14" t="s">
        <v>188</v>
      </c>
      <c r="AW209" s="14" t="s">
        <v>35</v>
      </c>
      <c r="AX209" s="14" t="s">
        <v>81</v>
      </c>
      <c r="AY209" s="256" t="s">
        <v>182</v>
      </c>
    </row>
    <row r="210" s="2" customFormat="1" ht="33" customHeight="1">
      <c r="A210" s="41"/>
      <c r="B210" s="42"/>
      <c r="C210" s="216" t="s">
        <v>325</v>
      </c>
      <c r="D210" s="216" t="s">
        <v>184</v>
      </c>
      <c r="E210" s="217" t="s">
        <v>326</v>
      </c>
      <c r="F210" s="218" t="s">
        <v>327</v>
      </c>
      <c r="G210" s="219" t="s">
        <v>136</v>
      </c>
      <c r="H210" s="220">
        <v>1084.5</v>
      </c>
      <c r="I210" s="221"/>
      <c r="J210" s="222">
        <f>ROUND(I210*H210,2)</f>
        <v>0</v>
      </c>
      <c r="K210" s="218" t="s">
        <v>187</v>
      </c>
      <c r="L210" s="47"/>
      <c r="M210" s="223" t="s">
        <v>19</v>
      </c>
      <c r="N210" s="224" t="s">
        <v>45</v>
      </c>
      <c r="O210" s="87"/>
      <c r="P210" s="225">
        <f>O210*H210</f>
        <v>0</v>
      </c>
      <c r="Q210" s="225">
        <v>0.34499999999999997</v>
      </c>
      <c r="R210" s="225">
        <f>Q210*H210</f>
        <v>374.15249999999998</v>
      </c>
      <c r="S210" s="225">
        <v>0</v>
      </c>
      <c r="T210" s="226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7" t="s">
        <v>188</v>
      </c>
      <c r="AT210" s="227" t="s">
        <v>184</v>
      </c>
      <c r="AU210" s="227" t="s">
        <v>83</v>
      </c>
      <c r="AY210" s="20" t="s">
        <v>182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20" t="s">
        <v>81</v>
      </c>
      <c r="BK210" s="228">
        <f>ROUND(I210*H210,2)</f>
        <v>0</v>
      </c>
      <c r="BL210" s="20" t="s">
        <v>188</v>
      </c>
      <c r="BM210" s="227" t="s">
        <v>328</v>
      </c>
    </row>
    <row r="211" s="2" customFormat="1">
      <c r="A211" s="41"/>
      <c r="B211" s="42"/>
      <c r="C211" s="43"/>
      <c r="D211" s="229" t="s">
        <v>190</v>
      </c>
      <c r="E211" s="43"/>
      <c r="F211" s="230" t="s">
        <v>329</v>
      </c>
      <c r="G211" s="43"/>
      <c r="H211" s="43"/>
      <c r="I211" s="231"/>
      <c r="J211" s="43"/>
      <c r="K211" s="43"/>
      <c r="L211" s="47"/>
      <c r="M211" s="232"/>
      <c r="N211" s="233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190</v>
      </c>
      <c r="AU211" s="20" t="s">
        <v>83</v>
      </c>
    </row>
    <row r="212" s="13" customFormat="1">
      <c r="A212" s="13"/>
      <c r="B212" s="234"/>
      <c r="C212" s="235"/>
      <c r="D212" s="236" t="s">
        <v>192</v>
      </c>
      <c r="E212" s="237" t="s">
        <v>19</v>
      </c>
      <c r="F212" s="238" t="s">
        <v>330</v>
      </c>
      <c r="G212" s="235"/>
      <c r="H212" s="239">
        <v>238.5</v>
      </c>
      <c r="I212" s="240"/>
      <c r="J212" s="235"/>
      <c r="K212" s="235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192</v>
      </c>
      <c r="AU212" s="245" t="s">
        <v>83</v>
      </c>
      <c r="AV212" s="13" t="s">
        <v>83</v>
      </c>
      <c r="AW212" s="13" t="s">
        <v>35</v>
      </c>
      <c r="AX212" s="13" t="s">
        <v>74</v>
      </c>
      <c r="AY212" s="245" t="s">
        <v>182</v>
      </c>
    </row>
    <row r="213" s="13" customFormat="1">
      <c r="A213" s="13"/>
      <c r="B213" s="234"/>
      <c r="C213" s="235"/>
      <c r="D213" s="236" t="s">
        <v>192</v>
      </c>
      <c r="E213" s="237" t="s">
        <v>19</v>
      </c>
      <c r="F213" s="238" t="s">
        <v>331</v>
      </c>
      <c r="G213" s="235"/>
      <c r="H213" s="239">
        <v>846</v>
      </c>
      <c r="I213" s="240"/>
      <c r="J213" s="235"/>
      <c r="K213" s="235"/>
      <c r="L213" s="241"/>
      <c r="M213" s="242"/>
      <c r="N213" s="243"/>
      <c r="O213" s="243"/>
      <c r="P213" s="243"/>
      <c r="Q213" s="243"/>
      <c r="R213" s="243"/>
      <c r="S213" s="243"/>
      <c r="T213" s="24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5" t="s">
        <v>192</v>
      </c>
      <c r="AU213" s="245" t="s">
        <v>83</v>
      </c>
      <c r="AV213" s="13" t="s">
        <v>83</v>
      </c>
      <c r="AW213" s="13" t="s">
        <v>35</v>
      </c>
      <c r="AX213" s="13" t="s">
        <v>74</v>
      </c>
      <c r="AY213" s="245" t="s">
        <v>182</v>
      </c>
    </row>
    <row r="214" s="14" customFormat="1">
      <c r="A214" s="14"/>
      <c r="B214" s="246"/>
      <c r="C214" s="247"/>
      <c r="D214" s="236" t="s">
        <v>192</v>
      </c>
      <c r="E214" s="248" t="s">
        <v>19</v>
      </c>
      <c r="F214" s="249" t="s">
        <v>197</v>
      </c>
      <c r="G214" s="247"/>
      <c r="H214" s="250">
        <v>1084.5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6" t="s">
        <v>192</v>
      </c>
      <c r="AU214" s="256" t="s">
        <v>83</v>
      </c>
      <c r="AV214" s="14" t="s">
        <v>188</v>
      </c>
      <c r="AW214" s="14" t="s">
        <v>35</v>
      </c>
      <c r="AX214" s="14" t="s">
        <v>81</v>
      </c>
      <c r="AY214" s="256" t="s">
        <v>182</v>
      </c>
    </row>
    <row r="215" s="2" customFormat="1" ht="33" customHeight="1">
      <c r="A215" s="41"/>
      <c r="B215" s="42"/>
      <c r="C215" s="216" t="s">
        <v>146</v>
      </c>
      <c r="D215" s="216" t="s">
        <v>184</v>
      </c>
      <c r="E215" s="217" t="s">
        <v>332</v>
      </c>
      <c r="F215" s="218" t="s">
        <v>333</v>
      </c>
      <c r="G215" s="219" t="s">
        <v>136</v>
      </c>
      <c r="H215" s="220">
        <v>1084.5</v>
      </c>
      <c r="I215" s="221"/>
      <c r="J215" s="222">
        <f>ROUND(I215*H215,2)</f>
        <v>0</v>
      </c>
      <c r="K215" s="218" t="s">
        <v>187</v>
      </c>
      <c r="L215" s="47"/>
      <c r="M215" s="223" t="s">
        <v>19</v>
      </c>
      <c r="N215" s="224" t="s">
        <v>45</v>
      </c>
      <c r="O215" s="87"/>
      <c r="P215" s="225">
        <f>O215*H215</f>
        <v>0</v>
      </c>
      <c r="Q215" s="225">
        <v>0.46000000000000002</v>
      </c>
      <c r="R215" s="225">
        <f>Q215*H215</f>
        <v>498.87</v>
      </c>
      <c r="S215" s="225">
        <v>0</v>
      </c>
      <c r="T215" s="226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7" t="s">
        <v>188</v>
      </c>
      <c r="AT215" s="227" t="s">
        <v>184</v>
      </c>
      <c r="AU215" s="227" t="s">
        <v>83</v>
      </c>
      <c r="AY215" s="20" t="s">
        <v>182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20" t="s">
        <v>81</v>
      </c>
      <c r="BK215" s="228">
        <f>ROUND(I215*H215,2)</f>
        <v>0</v>
      </c>
      <c r="BL215" s="20" t="s">
        <v>188</v>
      </c>
      <c r="BM215" s="227" t="s">
        <v>334</v>
      </c>
    </row>
    <row r="216" s="2" customFormat="1">
      <c r="A216" s="41"/>
      <c r="B216" s="42"/>
      <c r="C216" s="43"/>
      <c r="D216" s="229" t="s">
        <v>190</v>
      </c>
      <c r="E216" s="43"/>
      <c r="F216" s="230" t="s">
        <v>335</v>
      </c>
      <c r="G216" s="43"/>
      <c r="H216" s="43"/>
      <c r="I216" s="231"/>
      <c r="J216" s="43"/>
      <c r="K216" s="43"/>
      <c r="L216" s="47"/>
      <c r="M216" s="232"/>
      <c r="N216" s="233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190</v>
      </c>
      <c r="AU216" s="20" t="s">
        <v>83</v>
      </c>
    </row>
    <row r="217" s="13" customFormat="1">
      <c r="A217" s="13"/>
      <c r="B217" s="234"/>
      <c r="C217" s="235"/>
      <c r="D217" s="236" t="s">
        <v>192</v>
      </c>
      <c r="E217" s="237" t="s">
        <v>19</v>
      </c>
      <c r="F217" s="238" t="s">
        <v>330</v>
      </c>
      <c r="G217" s="235"/>
      <c r="H217" s="239">
        <v>238.5</v>
      </c>
      <c r="I217" s="240"/>
      <c r="J217" s="235"/>
      <c r="K217" s="235"/>
      <c r="L217" s="241"/>
      <c r="M217" s="242"/>
      <c r="N217" s="243"/>
      <c r="O217" s="243"/>
      <c r="P217" s="243"/>
      <c r="Q217" s="243"/>
      <c r="R217" s="243"/>
      <c r="S217" s="243"/>
      <c r="T217" s="24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5" t="s">
        <v>192</v>
      </c>
      <c r="AU217" s="245" t="s">
        <v>83</v>
      </c>
      <c r="AV217" s="13" t="s">
        <v>83</v>
      </c>
      <c r="AW217" s="13" t="s">
        <v>35</v>
      </c>
      <c r="AX217" s="13" t="s">
        <v>74</v>
      </c>
      <c r="AY217" s="245" t="s">
        <v>182</v>
      </c>
    </row>
    <row r="218" s="13" customFormat="1">
      <c r="A218" s="13"/>
      <c r="B218" s="234"/>
      <c r="C218" s="235"/>
      <c r="D218" s="236" t="s">
        <v>192</v>
      </c>
      <c r="E218" s="237" t="s">
        <v>19</v>
      </c>
      <c r="F218" s="238" t="s">
        <v>331</v>
      </c>
      <c r="G218" s="235"/>
      <c r="H218" s="239">
        <v>846</v>
      </c>
      <c r="I218" s="240"/>
      <c r="J218" s="235"/>
      <c r="K218" s="235"/>
      <c r="L218" s="241"/>
      <c r="M218" s="242"/>
      <c r="N218" s="243"/>
      <c r="O218" s="243"/>
      <c r="P218" s="243"/>
      <c r="Q218" s="243"/>
      <c r="R218" s="243"/>
      <c r="S218" s="243"/>
      <c r="T218" s="24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5" t="s">
        <v>192</v>
      </c>
      <c r="AU218" s="245" t="s">
        <v>83</v>
      </c>
      <c r="AV218" s="13" t="s">
        <v>83</v>
      </c>
      <c r="AW218" s="13" t="s">
        <v>35</v>
      </c>
      <c r="AX218" s="13" t="s">
        <v>74</v>
      </c>
      <c r="AY218" s="245" t="s">
        <v>182</v>
      </c>
    </row>
    <row r="219" s="14" customFormat="1">
      <c r="A219" s="14"/>
      <c r="B219" s="246"/>
      <c r="C219" s="247"/>
      <c r="D219" s="236" t="s">
        <v>192</v>
      </c>
      <c r="E219" s="248" t="s">
        <v>19</v>
      </c>
      <c r="F219" s="249" t="s">
        <v>197</v>
      </c>
      <c r="G219" s="247"/>
      <c r="H219" s="250">
        <v>1084.5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6" t="s">
        <v>192</v>
      </c>
      <c r="AU219" s="256" t="s">
        <v>83</v>
      </c>
      <c r="AV219" s="14" t="s">
        <v>188</v>
      </c>
      <c r="AW219" s="14" t="s">
        <v>35</v>
      </c>
      <c r="AX219" s="14" t="s">
        <v>81</v>
      </c>
      <c r="AY219" s="256" t="s">
        <v>182</v>
      </c>
    </row>
    <row r="220" s="2" customFormat="1" ht="37.8" customHeight="1">
      <c r="A220" s="41"/>
      <c r="B220" s="42"/>
      <c r="C220" s="216" t="s">
        <v>7</v>
      </c>
      <c r="D220" s="216" t="s">
        <v>184</v>
      </c>
      <c r="E220" s="217" t="s">
        <v>336</v>
      </c>
      <c r="F220" s="218" t="s">
        <v>337</v>
      </c>
      <c r="G220" s="219" t="s">
        <v>136</v>
      </c>
      <c r="H220" s="220">
        <v>3102</v>
      </c>
      <c r="I220" s="221"/>
      <c r="J220" s="222">
        <f>ROUND(I220*H220,2)</f>
        <v>0</v>
      </c>
      <c r="K220" s="218" t="s">
        <v>187</v>
      </c>
      <c r="L220" s="47"/>
      <c r="M220" s="223" t="s">
        <v>19</v>
      </c>
      <c r="N220" s="224" t="s">
        <v>45</v>
      </c>
      <c r="O220" s="87"/>
      <c r="P220" s="225">
        <f>O220*H220</f>
        <v>0</v>
      </c>
      <c r="Q220" s="225">
        <v>0.02111</v>
      </c>
      <c r="R220" s="225">
        <f>Q220*H220</f>
        <v>65.483220000000003</v>
      </c>
      <c r="S220" s="225">
        <v>0</v>
      </c>
      <c r="T220" s="226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7" t="s">
        <v>188</v>
      </c>
      <c r="AT220" s="227" t="s">
        <v>184</v>
      </c>
      <c r="AU220" s="227" t="s">
        <v>83</v>
      </c>
      <c r="AY220" s="20" t="s">
        <v>182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20" t="s">
        <v>81</v>
      </c>
      <c r="BK220" s="228">
        <f>ROUND(I220*H220,2)</f>
        <v>0</v>
      </c>
      <c r="BL220" s="20" t="s">
        <v>188</v>
      </c>
      <c r="BM220" s="227" t="s">
        <v>338</v>
      </c>
    </row>
    <row r="221" s="2" customFormat="1">
      <c r="A221" s="41"/>
      <c r="B221" s="42"/>
      <c r="C221" s="43"/>
      <c r="D221" s="229" t="s">
        <v>190</v>
      </c>
      <c r="E221" s="43"/>
      <c r="F221" s="230" t="s">
        <v>339</v>
      </c>
      <c r="G221" s="43"/>
      <c r="H221" s="43"/>
      <c r="I221" s="231"/>
      <c r="J221" s="43"/>
      <c r="K221" s="43"/>
      <c r="L221" s="47"/>
      <c r="M221" s="232"/>
      <c r="N221" s="233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190</v>
      </c>
      <c r="AU221" s="20" t="s">
        <v>83</v>
      </c>
    </row>
    <row r="222" s="15" customFormat="1">
      <c r="A222" s="15"/>
      <c r="B222" s="257"/>
      <c r="C222" s="258"/>
      <c r="D222" s="236" t="s">
        <v>192</v>
      </c>
      <c r="E222" s="259" t="s">
        <v>19</v>
      </c>
      <c r="F222" s="260" t="s">
        <v>321</v>
      </c>
      <c r="G222" s="258"/>
      <c r="H222" s="259" t="s">
        <v>19</v>
      </c>
      <c r="I222" s="261"/>
      <c r="J222" s="258"/>
      <c r="K222" s="258"/>
      <c r="L222" s="262"/>
      <c r="M222" s="263"/>
      <c r="N222" s="264"/>
      <c r="O222" s="264"/>
      <c r="P222" s="264"/>
      <c r="Q222" s="264"/>
      <c r="R222" s="264"/>
      <c r="S222" s="264"/>
      <c r="T222" s="26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6" t="s">
        <v>192</v>
      </c>
      <c r="AU222" s="266" t="s">
        <v>83</v>
      </c>
      <c r="AV222" s="15" t="s">
        <v>81</v>
      </c>
      <c r="AW222" s="15" t="s">
        <v>35</v>
      </c>
      <c r="AX222" s="15" t="s">
        <v>74</v>
      </c>
      <c r="AY222" s="266" t="s">
        <v>182</v>
      </c>
    </row>
    <row r="223" s="13" customFormat="1">
      <c r="A223" s="13"/>
      <c r="B223" s="234"/>
      <c r="C223" s="235"/>
      <c r="D223" s="236" t="s">
        <v>192</v>
      </c>
      <c r="E223" s="237" t="s">
        <v>19</v>
      </c>
      <c r="F223" s="238" t="s">
        <v>340</v>
      </c>
      <c r="G223" s="235"/>
      <c r="H223" s="239">
        <v>63.600000000000001</v>
      </c>
      <c r="I223" s="240"/>
      <c r="J223" s="235"/>
      <c r="K223" s="235"/>
      <c r="L223" s="241"/>
      <c r="M223" s="242"/>
      <c r="N223" s="243"/>
      <c r="O223" s="243"/>
      <c r="P223" s="243"/>
      <c r="Q223" s="243"/>
      <c r="R223" s="243"/>
      <c r="S223" s="243"/>
      <c r="T223" s="24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5" t="s">
        <v>192</v>
      </c>
      <c r="AU223" s="245" t="s">
        <v>83</v>
      </c>
      <c r="AV223" s="13" t="s">
        <v>83</v>
      </c>
      <c r="AW223" s="13" t="s">
        <v>35</v>
      </c>
      <c r="AX223" s="13" t="s">
        <v>74</v>
      </c>
      <c r="AY223" s="245" t="s">
        <v>182</v>
      </c>
    </row>
    <row r="224" s="13" customFormat="1">
      <c r="A224" s="13"/>
      <c r="B224" s="234"/>
      <c r="C224" s="235"/>
      <c r="D224" s="236" t="s">
        <v>192</v>
      </c>
      <c r="E224" s="237" t="s">
        <v>19</v>
      </c>
      <c r="F224" s="238" t="s">
        <v>341</v>
      </c>
      <c r="G224" s="235"/>
      <c r="H224" s="239">
        <v>1357.2000000000001</v>
      </c>
      <c r="I224" s="240"/>
      <c r="J224" s="235"/>
      <c r="K224" s="235"/>
      <c r="L224" s="241"/>
      <c r="M224" s="242"/>
      <c r="N224" s="243"/>
      <c r="O224" s="243"/>
      <c r="P224" s="243"/>
      <c r="Q224" s="243"/>
      <c r="R224" s="243"/>
      <c r="S224" s="243"/>
      <c r="T224" s="24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5" t="s">
        <v>192</v>
      </c>
      <c r="AU224" s="245" t="s">
        <v>83</v>
      </c>
      <c r="AV224" s="13" t="s">
        <v>83</v>
      </c>
      <c r="AW224" s="13" t="s">
        <v>35</v>
      </c>
      <c r="AX224" s="13" t="s">
        <v>74</v>
      </c>
      <c r="AY224" s="245" t="s">
        <v>182</v>
      </c>
    </row>
    <row r="225" s="13" customFormat="1">
      <c r="A225" s="13"/>
      <c r="B225" s="234"/>
      <c r="C225" s="235"/>
      <c r="D225" s="236" t="s">
        <v>192</v>
      </c>
      <c r="E225" s="237" t="s">
        <v>19</v>
      </c>
      <c r="F225" s="238" t="s">
        <v>342</v>
      </c>
      <c r="G225" s="235"/>
      <c r="H225" s="239">
        <v>1431.5999999999999</v>
      </c>
      <c r="I225" s="240"/>
      <c r="J225" s="235"/>
      <c r="K225" s="235"/>
      <c r="L225" s="241"/>
      <c r="M225" s="242"/>
      <c r="N225" s="243"/>
      <c r="O225" s="243"/>
      <c r="P225" s="243"/>
      <c r="Q225" s="243"/>
      <c r="R225" s="243"/>
      <c r="S225" s="243"/>
      <c r="T225" s="24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5" t="s">
        <v>192</v>
      </c>
      <c r="AU225" s="245" t="s">
        <v>83</v>
      </c>
      <c r="AV225" s="13" t="s">
        <v>83</v>
      </c>
      <c r="AW225" s="13" t="s">
        <v>35</v>
      </c>
      <c r="AX225" s="13" t="s">
        <v>74</v>
      </c>
      <c r="AY225" s="245" t="s">
        <v>182</v>
      </c>
    </row>
    <row r="226" s="13" customFormat="1">
      <c r="A226" s="13"/>
      <c r="B226" s="234"/>
      <c r="C226" s="235"/>
      <c r="D226" s="236" t="s">
        <v>192</v>
      </c>
      <c r="E226" s="237" t="s">
        <v>19</v>
      </c>
      <c r="F226" s="238" t="s">
        <v>343</v>
      </c>
      <c r="G226" s="235"/>
      <c r="H226" s="239">
        <v>249.59999999999999</v>
      </c>
      <c r="I226" s="240"/>
      <c r="J226" s="235"/>
      <c r="K226" s="235"/>
      <c r="L226" s="241"/>
      <c r="M226" s="242"/>
      <c r="N226" s="243"/>
      <c r="O226" s="243"/>
      <c r="P226" s="243"/>
      <c r="Q226" s="243"/>
      <c r="R226" s="243"/>
      <c r="S226" s="243"/>
      <c r="T226" s="24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5" t="s">
        <v>192</v>
      </c>
      <c r="AU226" s="245" t="s">
        <v>83</v>
      </c>
      <c r="AV226" s="13" t="s">
        <v>83</v>
      </c>
      <c r="AW226" s="13" t="s">
        <v>35</v>
      </c>
      <c r="AX226" s="13" t="s">
        <v>74</v>
      </c>
      <c r="AY226" s="245" t="s">
        <v>182</v>
      </c>
    </row>
    <row r="227" s="16" customFormat="1">
      <c r="A227" s="16"/>
      <c r="B227" s="267"/>
      <c r="C227" s="268"/>
      <c r="D227" s="236" t="s">
        <v>192</v>
      </c>
      <c r="E227" s="269" t="s">
        <v>19</v>
      </c>
      <c r="F227" s="270" t="s">
        <v>269</v>
      </c>
      <c r="G227" s="268"/>
      <c r="H227" s="271">
        <v>3102</v>
      </c>
      <c r="I227" s="272"/>
      <c r="J227" s="268"/>
      <c r="K227" s="268"/>
      <c r="L227" s="273"/>
      <c r="M227" s="274"/>
      <c r="N227" s="275"/>
      <c r="O227" s="275"/>
      <c r="P227" s="275"/>
      <c r="Q227" s="275"/>
      <c r="R227" s="275"/>
      <c r="S227" s="275"/>
      <c r="T227" s="27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T227" s="277" t="s">
        <v>192</v>
      </c>
      <c r="AU227" s="277" t="s">
        <v>83</v>
      </c>
      <c r="AV227" s="16" t="s">
        <v>203</v>
      </c>
      <c r="AW227" s="16" t="s">
        <v>35</v>
      </c>
      <c r="AX227" s="16" t="s">
        <v>74</v>
      </c>
      <c r="AY227" s="277" t="s">
        <v>182</v>
      </c>
    </row>
    <row r="228" s="14" customFormat="1">
      <c r="A228" s="14"/>
      <c r="B228" s="246"/>
      <c r="C228" s="247"/>
      <c r="D228" s="236" t="s">
        <v>192</v>
      </c>
      <c r="E228" s="248" t="s">
        <v>19</v>
      </c>
      <c r="F228" s="249" t="s">
        <v>197</v>
      </c>
      <c r="G228" s="247"/>
      <c r="H228" s="250">
        <v>3102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6" t="s">
        <v>192</v>
      </c>
      <c r="AU228" s="256" t="s">
        <v>83</v>
      </c>
      <c r="AV228" s="14" t="s">
        <v>188</v>
      </c>
      <c r="AW228" s="14" t="s">
        <v>35</v>
      </c>
      <c r="AX228" s="14" t="s">
        <v>81</v>
      </c>
      <c r="AY228" s="256" t="s">
        <v>182</v>
      </c>
    </row>
    <row r="229" s="2" customFormat="1" ht="66.75" customHeight="1">
      <c r="A229" s="41"/>
      <c r="B229" s="42"/>
      <c r="C229" s="216" t="s">
        <v>344</v>
      </c>
      <c r="D229" s="216" t="s">
        <v>184</v>
      </c>
      <c r="E229" s="217" t="s">
        <v>345</v>
      </c>
      <c r="F229" s="218" t="s">
        <v>346</v>
      </c>
      <c r="G229" s="219" t="s">
        <v>136</v>
      </c>
      <c r="H229" s="220">
        <v>9414.3999999999996</v>
      </c>
      <c r="I229" s="221"/>
      <c r="J229" s="222">
        <f>ROUND(I229*H229,2)</f>
        <v>0</v>
      </c>
      <c r="K229" s="218" t="s">
        <v>19</v>
      </c>
      <c r="L229" s="47"/>
      <c r="M229" s="223" t="s">
        <v>19</v>
      </c>
      <c r="N229" s="224" t="s">
        <v>45</v>
      </c>
      <c r="O229" s="87"/>
      <c r="P229" s="225">
        <f>O229*H229</f>
        <v>0</v>
      </c>
      <c r="Q229" s="225">
        <v>0.17726</v>
      </c>
      <c r="R229" s="225">
        <f>Q229*H229</f>
        <v>1668.796544</v>
      </c>
      <c r="S229" s="225">
        <v>0</v>
      </c>
      <c r="T229" s="226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7" t="s">
        <v>188</v>
      </c>
      <c r="AT229" s="227" t="s">
        <v>184</v>
      </c>
      <c r="AU229" s="227" t="s">
        <v>83</v>
      </c>
      <c r="AY229" s="20" t="s">
        <v>182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20" t="s">
        <v>81</v>
      </c>
      <c r="BK229" s="228">
        <f>ROUND(I229*H229,2)</f>
        <v>0</v>
      </c>
      <c r="BL229" s="20" t="s">
        <v>188</v>
      </c>
      <c r="BM229" s="227" t="s">
        <v>347</v>
      </c>
    </row>
    <row r="230" s="13" customFormat="1">
      <c r="A230" s="13"/>
      <c r="B230" s="234"/>
      <c r="C230" s="235"/>
      <c r="D230" s="236" t="s">
        <v>192</v>
      </c>
      <c r="E230" s="237" t="s">
        <v>19</v>
      </c>
      <c r="F230" s="238" t="s">
        <v>348</v>
      </c>
      <c r="G230" s="235"/>
      <c r="H230" s="239">
        <v>8582.3999999999996</v>
      </c>
      <c r="I230" s="240"/>
      <c r="J230" s="235"/>
      <c r="K230" s="235"/>
      <c r="L230" s="241"/>
      <c r="M230" s="242"/>
      <c r="N230" s="243"/>
      <c r="O230" s="243"/>
      <c r="P230" s="243"/>
      <c r="Q230" s="243"/>
      <c r="R230" s="243"/>
      <c r="S230" s="243"/>
      <c r="T230" s="24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5" t="s">
        <v>192</v>
      </c>
      <c r="AU230" s="245" t="s">
        <v>83</v>
      </c>
      <c r="AV230" s="13" t="s">
        <v>83</v>
      </c>
      <c r="AW230" s="13" t="s">
        <v>35</v>
      </c>
      <c r="AX230" s="13" t="s">
        <v>74</v>
      </c>
      <c r="AY230" s="245" t="s">
        <v>182</v>
      </c>
    </row>
    <row r="231" s="13" customFormat="1">
      <c r="A231" s="13"/>
      <c r="B231" s="234"/>
      <c r="C231" s="235"/>
      <c r="D231" s="236" t="s">
        <v>192</v>
      </c>
      <c r="E231" s="237" t="s">
        <v>19</v>
      </c>
      <c r="F231" s="238" t="s">
        <v>134</v>
      </c>
      <c r="G231" s="235"/>
      <c r="H231" s="239">
        <v>832</v>
      </c>
      <c r="I231" s="240"/>
      <c r="J231" s="235"/>
      <c r="K231" s="235"/>
      <c r="L231" s="241"/>
      <c r="M231" s="242"/>
      <c r="N231" s="243"/>
      <c r="O231" s="243"/>
      <c r="P231" s="243"/>
      <c r="Q231" s="243"/>
      <c r="R231" s="243"/>
      <c r="S231" s="243"/>
      <c r="T231" s="24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5" t="s">
        <v>192</v>
      </c>
      <c r="AU231" s="245" t="s">
        <v>83</v>
      </c>
      <c r="AV231" s="13" t="s">
        <v>83</v>
      </c>
      <c r="AW231" s="13" t="s">
        <v>35</v>
      </c>
      <c r="AX231" s="13" t="s">
        <v>74</v>
      </c>
      <c r="AY231" s="245" t="s">
        <v>182</v>
      </c>
    </row>
    <row r="232" s="14" customFormat="1">
      <c r="A232" s="14"/>
      <c r="B232" s="246"/>
      <c r="C232" s="247"/>
      <c r="D232" s="236" t="s">
        <v>192</v>
      </c>
      <c r="E232" s="248" t="s">
        <v>19</v>
      </c>
      <c r="F232" s="249" t="s">
        <v>197</v>
      </c>
      <c r="G232" s="247"/>
      <c r="H232" s="250">
        <v>9414.3999999999996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6" t="s">
        <v>192</v>
      </c>
      <c r="AU232" s="256" t="s">
        <v>83</v>
      </c>
      <c r="AV232" s="14" t="s">
        <v>188</v>
      </c>
      <c r="AW232" s="14" t="s">
        <v>35</v>
      </c>
      <c r="AX232" s="14" t="s">
        <v>81</v>
      </c>
      <c r="AY232" s="256" t="s">
        <v>182</v>
      </c>
    </row>
    <row r="233" s="12" customFormat="1" ht="20.88" customHeight="1">
      <c r="A233" s="12"/>
      <c r="B233" s="200"/>
      <c r="C233" s="201"/>
      <c r="D233" s="202" t="s">
        <v>73</v>
      </c>
      <c r="E233" s="214" t="s">
        <v>240</v>
      </c>
      <c r="F233" s="214" t="s">
        <v>349</v>
      </c>
      <c r="G233" s="201"/>
      <c r="H233" s="201"/>
      <c r="I233" s="204"/>
      <c r="J233" s="215">
        <f>BK233</f>
        <v>0</v>
      </c>
      <c r="K233" s="201"/>
      <c r="L233" s="206"/>
      <c r="M233" s="207"/>
      <c r="N233" s="208"/>
      <c r="O233" s="208"/>
      <c r="P233" s="209">
        <f>SUM(P234:P267)</f>
        <v>0</v>
      </c>
      <c r="Q233" s="208"/>
      <c r="R233" s="209">
        <f>SUM(R234:R267)</f>
        <v>0.8538486999999999</v>
      </c>
      <c r="S233" s="208"/>
      <c r="T233" s="210">
        <f>SUM(T234:T267)</f>
        <v>476.86399999999998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1" t="s">
        <v>81</v>
      </c>
      <c r="AT233" s="212" t="s">
        <v>73</v>
      </c>
      <c r="AU233" s="212" t="s">
        <v>83</v>
      </c>
      <c r="AY233" s="211" t="s">
        <v>182</v>
      </c>
      <c r="BK233" s="213">
        <f>SUM(BK234:BK267)</f>
        <v>0</v>
      </c>
    </row>
    <row r="234" s="2" customFormat="1" ht="24.15" customHeight="1">
      <c r="A234" s="41"/>
      <c r="B234" s="42"/>
      <c r="C234" s="216" t="s">
        <v>350</v>
      </c>
      <c r="D234" s="216" t="s">
        <v>184</v>
      </c>
      <c r="E234" s="217" t="s">
        <v>351</v>
      </c>
      <c r="F234" s="218" t="s">
        <v>352</v>
      </c>
      <c r="G234" s="219" t="s">
        <v>200</v>
      </c>
      <c r="H234" s="220">
        <v>2</v>
      </c>
      <c r="I234" s="221"/>
      <c r="J234" s="222">
        <f>ROUND(I234*H234,2)</f>
        <v>0</v>
      </c>
      <c r="K234" s="218" t="s">
        <v>187</v>
      </c>
      <c r="L234" s="47"/>
      <c r="M234" s="223" t="s">
        <v>19</v>
      </c>
      <c r="N234" s="224" t="s">
        <v>45</v>
      </c>
      <c r="O234" s="87"/>
      <c r="P234" s="225">
        <f>O234*H234</f>
        <v>0</v>
      </c>
      <c r="Q234" s="225">
        <v>0.00069999999999999999</v>
      </c>
      <c r="R234" s="225">
        <f>Q234*H234</f>
        <v>0.0014</v>
      </c>
      <c r="S234" s="225">
        <v>0</v>
      </c>
      <c r="T234" s="226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7" t="s">
        <v>188</v>
      </c>
      <c r="AT234" s="227" t="s">
        <v>184</v>
      </c>
      <c r="AU234" s="227" t="s">
        <v>203</v>
      </c>
      <c r="AY234" s="20" t="s">
        <v>182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20" t="s">
        <v>81</v>
      </c>
      <c r="BK234" s="228">
        <f>ROUND(I234*H234,2)</f>
        <v>0</v>
      </c>
      <c r="BL234" s="20" t="s">
        <v>188</v>
      </c>
      <c r="BM234" s="227" t="s">
        <v>353</v>
      </c>
    </row>
    <row r="235" s="2" customFormat="1">
      <c r="A235" s="41"/>
      <c r="B235" s="42"/>
      <c r="C235" s="43"/>
      <c r="D235" s="229" t="s">
        <v>190</v>
      </c>
      <c r="E235" s="43"/>
      <c r="F235" s="230" t="s">
        <v>354</v>
      </c>
      <c r="G235" s="43"/>
      <c r="H235" s="43"/>
      <c r="I235" s="231"/>
      <c r="J235" s="43"/>
      <c r="K235" s="43"/>
      <c r="L235" s="47"/>
      <c r="M235" s="232"/>
      <c r="N235" s="233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190</v>
      </c>
      <c r="AU235" s="20" t="s">
        <v>203</v>
      </c>
    </row>
    <row r="236" s="13" customFormat="1">
      <c r="A236" s="13"/>
      <c r="B236" s="234"/>
      <c r="C236" s="235"/>
      <c r="D236" s="236" t="s">
        <v>192</v>
      </c>
      <c r="E236" s="237" t="s">
        <v>19</v>
      </c>
      <c r="F236" s="238" t="s">
        <v>355</v>
      </c>
      <c r="G236" s="235"/>
      <c r="H236" s="239">
        <v>2</v>
      </c>
      <c r="I236" s="240"/>
      <c r="J236" s="235"/>
      <c r="K236" s="235"/>
      <c r="L236" s="241"/>
      <c r="M236" s="242"/>
      <c r="N236" s="243"/>
      <c r="O236" s="243"/>
      <c r="P236" s="243"/>
      <c r="Q236" s="243"/>
      <c r="R236" s="243"/>
      <c r="S236" s="243"/>
      <c r="T236" s="24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192</v>
      </c>
      <c r="AU236" s="245" t="s">
        <v>203</v>
      </c>
      <c r="AV236" s="13" t="s">
        <v>83</v>
      </c>
      <c r="AW236" s="13" t="s">
        <v>35</v>
      </c>
      <c r="AX236" s="13" t="s">
        <v>74</v>
      </c>
      <c r="AY236" s="245" t="s">
        <v>182</v>
      </c>
    </row>
    <row r="237" s="14" customFormat="1">
      <c r="A237" s="14"/>
      <c r="B237" s="246"/>
      <c r="C237" s="247"/>
      <c r="D237" s="236" t="s">
        <v>192</v>
      </c>
      <c r="E237" s="248" t="s">
        <v>19</v>
      </c>
      <c r="F237" s="249" t="s">
        <v>197</v>
      </c>
      <c r="G237" s="247"/>
      <c r="H237" s="250">
        <v>2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6" t="s">
        <v>192</v>
      </c>
      <c r="AU237" s="256" t="s">
        <v>203</v>
      </c>
      <c r="AV237" s="14" t="s">
        <v>188</v>
      </c>
      <c r="AW237" s="14" t="s">
        <v>35</v>
      </c>
      <c r="AX237" s="14" t="s">
        <v>81</v>
      </c>
      <c r="AY237" s="256" t="s">
        <v>182</v>
      </c>
    </row>
    <row r="238" s="2" customFormat="1" ht="16.5" customHeight="1">
      <c r="A238" s="41"/>
      <c r="B238" s="42"/>
      <c r="C238" s="279" t="s">
        <v>356</v>
      </c>
      <c r="D238" s="279" t="s">
        <v>357</v>
      </c>
      <c r="E238" s="280" t="s">
        <v>358</v>
      </c>
      <c r="F238" s="281" t="s">
        <v>359</v>
      </c>
      <c r="G238" s="282" t="s">
        <v>200</v>
      </c>
      <c r="H238" s="283">
        <v>1</v>
      </c>
      <c r="I238" s="284"/>
      <c r="J238" s="285">
        <f>ROUND(I238*H238,2)</f>
        <v>0</v>
      </c>
      <c r="K238" s="281" t="s">
        <v>187</v>
      </c>
      <c r="L238" s="286"/>
      <c r="M238" s="287" t="s">
        <v>19</v>
      </c>
      <c r="N238" s="288" t="s">
        <v>45</v>
      </c>
      <c r="O238" s="87"/>
      <c r="P238" s="225">
        <f>O238*H238</f>
        <v>0</v>
      </c>
      <c r="Q238" s="225">
        <v>0.0016999999999999999</v>
      </c>
      <c r="R238" s="225">
        <f>Q238*H238</f>
        <v>0.0016999999999999999</v>
      </c>
      <c r="S238" s="225">
        <v>0</v>
      </c>
      <c r="T238" s="226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7" t="s">
        <v>235</v>
      </c>
      <c r="AT238" s="227" t="s">
        <v>357</v>
      </c>
      <c r="AU238" s="227" t="s">
        <v>203</v>
      </c>
      <c r="AY238" s="20" t="s">
        <v>182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20" t="s">
        <v>81</v>
      </c>
      <c r="BK238" s="228">
        <f>ROUND(I238*H238,2)</f>
        <v>0</v>
      </c>
      <c r="BL238" s="20" t="s">
        <v>188</v>
      </c>
      <c r="BM238" s="227" t="s">
        <v>360</v>
      </c>
    </row>
    <row r="239" s="13" customFormat="1">
      <c r="A239" s="13"/>
      <c r="B239" s="234"/>
      <c r="C239" s="235"/>
      <c r="D239" s="236" t="s">
        <v>192</v>
      </c>
      <c r="E239" s="237" t="s">
        <v>19</v>
      </c>
      <c r="F239" s="238" t="s">
        <v>361</v>
      </c>
      <c r="G239" s="235"/>
      <c r="H239" s="239">
        <v>1</v>
      </c>
      <c r="I239" s="240"/>
      <c r="J239" s="235"/>
      <c r="K239" s="235"/>
      <c r="L239" s="241"/>
      <c r="M239" s="242"/>
      <c r="N239" s="243"/>
      <c r="O239" s="243"/>
      <c r="P239" s="243"/>
      <c r="Q239" s="243"/>
      <c r="R239" s="243"/>
      <c r="S239" s="243"/>
      <c r="T239" s="24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5" t="s">
        <v>192</v>
      </c>
      <c r="AU239" s="245" t="s">
        <v>203</v>
      </c>
      <c r="AV239" s="13" t="s">
        <v>83</v>
      </c>
      <c r="AW239" s="13" t="s">
        <v>35</v>
      </c>
      <c r="AX239" s="13" t="s">
        <v>74</v>
      </c>
      <c r="AY239" s="245" t="s">
        <v>182</v>
      </c>
    </row>
    <row r="240" s="14" customFormat="1">
      <c r="A240" s="14"/>
      <c r="B240" s="246"/>
      <c r="C240" s="247"/>
      <c r="D240" s="236" t="s">
        <v>192</v>
      </c>
      <c r="E240" s="248" t="s">
        <v>19</v>
      </c>
      <c r="F240" s="249" t="s">
        <v>197</v>
      </c>
      <c r="G240" s="247"/>
      <c r="H240" s="250">
        <v>1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6" t="s">
        <v>192</v>
      </c>
      <c r="AU240" s="256" t="s">
        <v>203</v>
      </c>
      <c r="AV240" s="14" t="s">
        <v>188</v>
      </c>
      <c r="AW240" s="14" t="s">
        <v>35</v>
      </c>
      <c r="AX240" s="14" t="s">
        <v>81</v>
      </c>
      <c r="AY240" s="256" t="s">
        <v>182</v>
      </c>
    </row>
    <row r="241" s="2" customFormat="1" ht="21.75" customHeight="1">
      <c r="A241" s="41"/>
      <c r="B241" s="42"/>
      <c r="C241" s="279" t="s">
        <v>362</v>
      </c>
      <c r="D241" s="279" t="s">
        <v>357</v>
      </c>
      <c r="E241" s="280" t="s">
        <v>363</v>
      </c>
      <c r="F241" s="281" t="s">
        <v>364</v>
      </c>
      <c r="G241" s="282" t="s">
        <v>200</v>
      </c>
      <c r="H241" s="283">
        <v>1</v>
      </c>
      <c r="I241" s="284"/>
      <c r="J241" s="285">
        <f>ROUND(I241*H241,2)</f>
        <v>0</v>
      </c>
      <c r="K241" s="281" t="s">
        <v>187</v>
      </c>
      <c r="L241" s="286"/>
      <c r="M241" s="287" t="s">
        <v>19</v>
      </c>
      <c r="N241" s="288" t="s">
        <v>45</v>
      </c>
      <c r="O241" s="87"/>
      <c r="P241" s="225">
        <f>O241*H241</f>
        <v>0</v>
      </c>
      <c r="Q241" s="225">
        <v>0.0040000000000000001</v>
      </c>
      <c r="R241" s="225">
        <f>Q241*H241</f>
        <v>0.0040000000000000001</v>
      </c>
      <c r="S241" s="225">
        <v>0</v>
      </c>
      <c r="T241" s="226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7" t="s">
        <v>235</v>
      </c>
      <c r="AT241" s="227" t="s">
        <v>357</v>
      </c>
      <c r="AU241" s="227" t="s">
        <v>203</v>
      </c>
      <c r="AY241" s="20" t="s">
        <v>182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20" t="s">
        <v>81</v>
      </c>
      <c r="BK241" s="228">
        <f>ROUND(I241*H241,2)</f>
        <v>0</v>
      </c>
      <c r="BL241" s="20" t="s">
        <v>188</v>
      </c>
      <c r="BM241" s="227" t="s">
        <v>365</v>
      </c>
    </row>
    <row r="242" s="13" customFormat="1">
      <c r="A242" s="13"/>
      <c r="B242" s="234"/>
      <c r="C242" s="235"/>
      <c r="D242" s="236" t="s">
        <v>192</v>
      </c>
      <c r="E242" s="237" t="s">
        <v>19</v>
      </c>
      <c r="F242" s="238" t="s">
        <v>361</v>
      </c>
      <c r="G242" s="235"/>
      <c r="H242" s="239">
        <v>1</v>
      </c>
      <c r="I242" s="240"/>
      <c r="J242" s="235"/>
      <c r="K242" s="235"/>
      <c r="L242" s="241"/>
      <c r="M242" s="242"/>
      <c r="N242" s="243"/>
      <c r="O242" s="243"/>
      <c r="P242" s="243"/>
      <c r="Q242" s="243"/>
      <c r="R242" s="243"/>
      <c r="S242" s="243"/>
      <c r="T242" s="24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5" t="s">
        <v>192</v>
      </c>
      <c r="AU242" s="245" t="s">
        <v>203</v>
      </c>
      <c r="AV242" s="13" t="s">
        <v>83</v>
      </c>
      <c r="AW242" s="13" t="s">
        <v>35</v>
      </c>
      <c r="AX242" s="13" t="s">
        <v>81</v>
      </c>
      <c r="AY242" s="245" t="s">
        <v>182</v>
      </c>
    </row>
    <row r="243" s="2" customFormat="1" ht="24.15" customHeight="1">
      <c r="A243" s="41"/>
      <c r="B243" s="42"/>
      <c r="C243" s="216" t="s">
        <v>366</v>
      </c>
      <c r="D243" s="216" t="s">
        <v>184</v>
      </c>
      <c r="E243" s="217" t="s">
        <v>367</v>
      </c>
      <c r="F243" s="218" t="s">
        <v>368</v>
      </c>
      <c r="G243" s="219" t="s">
        <v>200</v>
      </c>
      <c r="H243" s="220">
        <v>1</v>
      </c>
      <c r="I243" s="221"/>
      <c r="J243" s="222">
        <f>ROUND(I243*H243,2)</f>
        <v>0</v>
      </c>
      <c r="K243" s="218" t="s">
        <v>187</v>
      </c>
      <c r="L243" s="47"/>
      <c r="M243" s="223" t="s">
        <v>19</v>
      </c>
      <c r="N243" s="224" t="s">
        <v>45</v>
      </c>
      <c r="O243" s="87"/>
      <c r="P243" s="225">
        <f>O243*H243</f>
        <v>0</v>
      </c>
      <c r="Q243" s="225">
        <v>0.109405</v>
      </c>
      <c r="R243" s="225">
        <f>Q243*H243</f>
        <v>0.109405</v>
      </c>
      <c r="S243" s="225">
        <v>0</v>
      </c>
      <c r="T243" s="226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7" t="s">
        <v>188</v>
      </c>
      <c r="AT243" s="227" t="s">
        <v>184</v>
      </c>
      <c r="AU243" s="227" t="s">
        <v>203</v>
      </c>
      <c r="AY243" s="20" t="s">
        <v>182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20" t="s">
        <v>81</v>
      </c>
      <c r="BK243" s="228">
        <f>ROUND(I243*H243,2)</f>
        <v>0</v>
      </c>
      <c r="BL243" s="20" t="s">
        <v>188</v>
      </c>
      <c r="BM243" s="227" t="s">
        <v>369</v>
      </c>
    </row>
    <row r="244" s="2" customFormat="1">
      <c r="A244" s="41"/>
      <c r="B244" s="42"/>
      <c r="C244" s="43"/>
      <c r="D244" s="229" t="s">
        <v>190</v>
      </c>
      <c r="E244" s="43"/>
      <c r="F244" s="230" t="s">
        <v>370</v>
      </c>
      <c r="G244" s="43"/>
      <c r="H244" s="43"/>
      <c r="I244" s="231"/>
      <c r="J244" s="43"/>
      <c r="K244" s="43"/>
      <c r="L244" s="47"/>
      <c r="M244" s="232"/>
      <c r="N244" s="233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190</v>
      </c>
      <c r="AU244" s="20" t="s">
        <v>203</v>
      </c>
    </row>
    <row r="245" s="13" customFormat="1">
      <c r="A245" s="13"/>
      <c r="B245" s="234"/>
      <c r="C245" s="235"/>
      <c r="D245" s="236" t="s">
        <v>192</v>
      </c>
      <c r="E245" s="237" t="s">
        <v>19</v>
      </c>
      <c r="F245" s="238" t="s">
        <v>361</v>
      </c>
      <c r="G245" s="235"/>
      <c r="H245" s="239">
        <v>1</v>
      </c>
      <c r="I245" s="240"/>
      <c r="J245" s="235"/>
      <c r="K245" s="235"/>
      <c r="L245" s="241"/>
      <c r="M245" s="242"/>
      <c r="N245" s="243"/>
      <c r="O245" s="243"/>
      <c r="P245" s="243"/>
      <c r="Q245" s="243"/>
      <c r="R245" s="243"/>
      <c r="S245" s="243"/>
      <c r="T245" s="24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5" t="s">
        <v>192</v>
      </c>
      <c r="AU245" s="245" t="s">
        <v>203</v>
      </c>
      <c r="AV245" s="13" t="s">
        <v>83</v>
      </c>
      <c r="AW245" s="13" t="s">
        <v>35</v>
      </c>
      <c r="AX245" s="13" t="s">
        <v>74</v>
      </c>
      <c r="AY245" s="245" t="s">
        <v>182</v>
      </c>
    </row>
    <row r="246" s="14" customFormat="1">
      <c r="A246" s="14"/>
      <c r="B246" s="246"/>
      <c r="C246" s="247"/>
      <c r="D246" s="236" t="s">
        <v>192</v>
      </c>
      <c r="E246" s="248" t="s">
        <v>19</v>
      </c>
      <c r="F246" s="249" t="s">
        <v>197</v>
      </c>
      <c r="G246" s="247"/>
      <c r="H246" s="250">
        <v>1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6" t="s">
        <v>192</v>
      </c>
      <c r="AU246" s="256" t="s">
        <v>203</v>
      </c>
      <c r="AV246" s="14" t="s">
        <v>188</v>
      </c>
      <c r="AW246" s="14" t="s">
        <v>35</v>
      </c>
      <c r="AX246" s="14" t="s">
        <v>81</v>
      </c>
      <c r="AY246" s="256" t="s">
        <v>182</v>
      </c>
    </row>
    <row r="247" s="2" customFormat="1" ht="21.75" customHeight="1">
      <c r="A247" s="41"/>
      <c r="B247" s="42"/>
      <c r="C247" s="279" t="s">
        <v>371</v>
      </c>
      <c r="D247" s="279" t="s">
        <v>357</v>
      </c>
      <c r="E247" s="280" t="s">
        <v>372</v>
      </c>
      <c r="F247" s="281" t="s">
        <v>373</v>
      </c>
      <c r="G247" s="282" t="s">
        <v>200</v>
      </c>
      <c r="H247" s="283">
        <v>1</v>
      </c>
      <c r="I247" s="284"/>
      <c r="J247" s="285">
        <f>ROUND(I247*H247,2)</f>
        <v>0</v>
      </c>
      <c r="K247" s="281" t="s">
        <v>187</v>
      </c>
      <c r="L247" s="286"/>
      <c r="M247" s="287" t="s">
        <v>19</v>
      </c>
      <c r="N247" s="288" t="s">
        <v>45</v>
      </c>
      <c r="O247" s="87"/>
      <c r="P247" s="225">
        <f>O247*H247</f>
        <v>0</v>
      </c>
      <c r="Q247" s="225">
        <v>0.0061000000000000004</v>
      </c>
      <c r="R247" s="225">
        <f>Q247*H247</f>
        <v>0.0061000000000000004</v>
      </c>
      <c r="S247" s="225">
        <v>0</v>
      </c>
      <c r="T247" s="226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7" t="s">
        <v>235</v>
      </c>
      <c r="AT247" s="227" t="s">
        <v>357</v>
      </c>
      <c r="AU247" s="227" t="s">
        <v>203</v>
      </c>
      <c r="AY247" s="20" t="s">
        <v>182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20" t="s">
        <v>81</v>
      </c>
      <c r="BK247" s="228">
        <f>ROUND(I247*H247,2)</f>
        <v>0</v>
      </c>
      <c r="BL247" s="20" t="s">
        <v>188</v>
      </c>
      <c r="BM247" s="227" t="s">
        <v>374</v>
      </c>
    </row>
    <row r="248" s="2" customFormat="1" ht="37.8" customHeight="1">
      <c r="A248" s="41"/>
      <c r="B248" s="42"/>
      <c r="C248" s="216" t="s">
        <v>375</v>
      </c>
      <c r="D248" s="216" t="s">
        <v>184</v>
      </c>
      <c r="E248" s="217" t="s">
        <v>376</v>
      </c>
      <c r="F248" s="218" t="s">
        <v>377</v>
      </c>
      <c r="G248" s="219" t="s">
        <v>136</v>
      </c>
      <c r="H248" s="220">
        <v>1528.2000000000001</v>
      </c>
      <c r="I248" s="221"/>
      <c r="J248" s="222">
        <f>ROUND(I248*H248,2)</f>
        <v>0</v>
      </c>
      <c r="K248" s="218" t="s">
        <v>187</v>
      </c>
      <c r="L248" s="47"/>
      <c r="M248" s="223" t="s">
        <v>19</v>
      </c>
      <c r="N248" s="224" t="s">
        <v>45</v>
      </c>
      <c r="O248" s="87"/>
      <c r="P248" s="225">
        <f>O248*H248</f>
        <v>0</v>
      </c>
      <c r="Q248" s="225">
        <v>0.00047849999999999998</v>
      </c>
      <c r="R248" s="225">
        <f>Q248*H248</f>
        <v>0.73124369999999994</v>
      </c>
      <c r="S248" s="225">
        <v>0</v>
      </c>
      <c r="T248" s="226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27" t="s">
        <v>188</v>
      </c>
      <c r="AT248" s="227" t="s">
        <v>184</v>
      </c>
      <c r="AU248" s="227" t="s">
        <v>203</v>
      </c>
      <c r="AY248" s="20" t="s">
        <v>182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20" t="s">
        <v>81</v>
      </c>
      <c r="BK248" s="228">
        <f>ROUND(I248*H248,2)</f>
        <v>0</v>
      </c>
      <c r="BL248" s="20" t="s">
        <v>188</v>
      </c>
      <c r="BM248" s="227" t="s">
        <v>378</v>
      </c>
    </row>
    <row r="249" s="2" customFormat="1">
      <c r="A249" s="41"/>
      <c r="B249" s="42"/>
      <c r="C249" s="43"/>
      <c r="D249" s="229" t="s">
        <v>190</v>
      </c>
      <c r="E249" s="43"/>
      <c r="F249" s="230" t="s">
        <v>379</v>
      </c>
      <c r="G249" s="43"/>
      <c r="H249" s="43"/>
      <c r="I249" s="231"/>
      <c r="J249" s="43"/>
      <c r="K249" s="43"/>
      <c r="L249" s="47"/>
      <c r="M249" s="232"/>
      <c r="N249" s="233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190</v>
      </c>
      <c r="AU249" s="20" t="s">
        <v>203</v>
      </c>
    </row>
    <row r="250" s="13" customFormat="1">
      <c r="A250" s="13"/>
      <c r="B250" s="234"/>
      <c r="C250" s="235"/>
      <c r="D250" s="236" t="s">
        <v>192</v>
      </c>
      <c r="E250" s="237" t="s">
        <v>19</v>
      </c>
      <c r="F250" s="238" t="s">
        <v>380</v>
      </c>
      <c r="G250" s="235"/>
      <c r="H250" s="239">
        <v>513</v>
      </c>
      <c r="I250" s="240"/>
      <c r="J250" s="235"/>
      <c r="K250" s="235"/>
      <c r="L250" s="241"/>
      <c r="M250" s="242"/>
      <c r="N250" s="243"/>
      <c r="O250" s="243"/>
      <c r="P250" s="243"/>
      <c r="Q250" s="243"/>
      <c r="R250" s="243"/>
      <c r="S250" s="243"/>
      <c r="T250" s="24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5" t="s">
        <v>192</v>
      </c>
      <c r="AU250" s="245" t="s">
        <v>203</v>
      </c>
      <c r="AV250" s="13" t="s">
        <v>83</v>
      </c>
      <c r="AW250" s="13" t="s">
        <v>35</v>
      </c>
      <c r="AX250" s="13" t="s">
        <v>74</v>
      </c>
      <c r="AY250" s="245" t="s">
        <v>182</v>
      </c>
    </row>
    <row r="251" s="13" customFormat="1">
      <c r="A251" s="13"/>
      <c r="B251" s="234"/>
      <c r="C251" s="235"/>
      <c r="D251" s="236" t="s">
        <v>192</v>
      </c>
      <c r="E251" s="237" t="s">
        <v>19</v>
      </c>
      <c r="F251" s="238" t="s">
        <v>381</v>
      </c>
      <c r="G251" s="235"/>
      <c r="H251" s="239">
        <v>1015.2000000000001</v>
      </c>
      <c r="I251" s="240"/>
      <c r="J251" s="235"/>
      <c r="K251" s="235"/>
      <c r="L251" s="241"/>
      <c r="M251" s="242"/>
      <c r="N251" s="243"/>
      <c r="O251" s="243"/>
      <c r="P251" s="243"/>
      <c r="Q251" s="243"/>
      <c r="R251" s="243"/>
      <c r="S251" s="243"/>
      <c r="T251" s="24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5" t="s">
        <v>192</v>
      </c>
      <c r="AU251" s="245" t="s">
        <v>203</v>
      </c>
      <c r="AV251" s="13" t="s">
        <v>83</v>
      </c>
      <c r="AW251" s="13" t="s">
        <v>35</v>
      </c>
      <c r="AX251" s="13" t="s">
        <v>74</v>
      </c>
      <c r="AY251" s="245" t="s">
        <v>182</v>
      </c>
    </row>
    <row r="252" s="14" customFormat="1">
      <c r="A252" s="14"/>
      <c r="B252" s="246"/>
      <c r="C252" s="247"/>
      <c r="D252" s="236" t="s">
        <v>192</v>
      </c>
      <c r="E252" s="248" t="s">
        <v>19</v>
      </c>
      <c r="F252" s="249" t="s">
        <v>197</v>
      </c>
      <c r="G252" s="247"/>
      <c r="H252" s="250">
        <v>1528.2000000000001</v>
      </c>
      <c r="I252" s="251"/>
      <c r="J252" s="247"/>
      <c r="K252" s="247"/>
      <c r="L252" s="252"/>
      <c r="M252" s="253"/>
      <c r="N252" s="254"/>
      <c r="O252" s="254"/>
      <c r="P252" s="254"/>
      <c r="Q252" s="254"/>
      <c r="R252" s="254"/>
      <c r="S252" s="254"/>
      <c r="T252" s="25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6" t="s">
        <v>192</v>
      </c>
      <c r="AU252" s="256" t="s">
        <v>203</v>
      </c>
      <c r="AV252" s="14" t="s">
        <v>188</v>
      </c>
      <c r="AW252" s="14" t="s">
        <v>35</v>
      </c>
      <c r="AX252" s="14" t="s">
        <v>81</v>
      </c>
      <c r="AY252" s="256" t="s">
        <v>182</v>
      </c>
    </row>
    <row r="253" s="2" customFormat="1" ht="90" customHeight="1">
      <c r="A253" s="41"/>
      <c r="B253" s="42"/>
      <c r="C253" s="216" t="s">
        <v>382</v>
      </c>
      <c r="D253" s="216" t="s">
        <v>184</v>
      </c>
      <c r="E253" s="217" t="s">
        <v>383</v>
      </c>
      <c r="F253" s="218" t="s">
        <v>384</v>
      </c>
      <c r="G253" s="219" t="s">
        <v>385</v>
      </c>
      <c r="H253" s="220">
        <v>350</v>
      </c>
      <c r="I253" s="221"/>
      <c r="J253" s="222">
        <f>ROUND(I253*H253,2)</f>
        <v>0</v>
      </c>
      <c r="K253" s="218" t="s">
        <v>187</v>
      </c>
      <c r="L253" s="47"/>
      <c r="M253" s="223" t="s">
        <v>19</v>
      </c>
      <c r="N253" s="224" t="s">
        <v>45</v>
      </c>
      <c r="O253" s="87"/>
      <c r="P253" s="225">
        <f>O253*H253</f>
        <v>0</v>
      </c>
      <c r="Q253" s="225">
        <v>0</v>
      </c>
      <c r="R253" s="225">
        <f>Q253*H253</f>
        <v>0</v>
      </c>
      <c r="S253" s="225">
        <v>0.097000000000000003</v>
      </c>
      <c r="T253" s="226">
        <f>S253*H253</f>
        <v>33.950000000000003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7" t="s">
        <v>188</v>
      </c>
      <c r="AT253" s="227" t="s">
        <v>184</v>
      </c>
      <c r="AU253" s="227" t="s">
        <v>203</v>
      </c>
      <c r="AY253" s="20" t="s">
        <v>182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20" t="s">
        <v>81</v>
      </c>
      <c r="BK253" s="228">
        <f>ROUND(I253*H253,2)</f>
        <v>0</v>
      </c>
      <c r="BL253" s="20" t="s">
        <v>188</v>
      </c>
      <c r="BM253" s="227" t="s">
        <v>386</v>
      </c>
    </row>
    <row r="254" s="2" customFormat="1">
      <c r="A254" s="41"/>
      <c r="B254" s="42"/>
      <c r="C254" s="43"/>
      <c r="D254" s="229" t="s">
        <v>190</v>
      </c>
      <c r="E254" s="43"/>
      <c r="F254" s="230" t="s">
        <v>387</v>
      </c>
      <c r="G254" s="43"/>
      <c r="H254" s="43"/>
      <c r="I254" s="231"/>
      <c r="J254" s="43"/>
      <c r="K254" s="43"/>
      <c r="L254" s="47"/>
      <c r="M254" s="232"/>
      <c r="N254" s="233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190</v>
      </c>
      <c r="AU254" s="20" t="s">
        <v>203</v>
      </c>
    </row>
    <row r="255" s="13" customFormat="1">
      <c r="A255" s="13"/>
      <c r="B255" s="234"/>
      <c r="C255" s="235"/>
      <c r="D255" s="236" t="s">
        <v>192</v>
      </c>
      <c r="E255" s="237" t="s">
        <v>19</v>
      </c>
      <c r="F255" s="238" t="s">
        <v>388</v>
      </c>
      <c r="G255" s="235"/>
      <c r="H255" s="239">
        <v>350</v>
      </c>
      <c r="I255" s="240"/>
      <c r="J255" s="235"/>
      <c r="K255" s="235"/>
      <c r="L255" s="241"/>
      <c r="M255" s="242"/>
      <c r="N255" s="243"/>
      <c r="O255" s="243"/>
      <c r="P255" s="243"/>
      <c r="Q255" s="243"/>
      <c r="R255" s="243"/>
      <c r="S255" s="243"/>
      <c r="T255" s="24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5" t="s">
        <v>192</v>
      </c>
      <c r="AU255" s="245" t="s">
        <v>203</v>
      </c>
      <c r="AV255" s="13" t="s">
        <v>83</v>
      </c>
      <c r="AW255" s="13" t="s">
        <v>35</v>
      </c>
      <c r="AX255" s="13" t="s">
        <v>74</v>
      </c>
      <c r="AY255" s="245" t="s">
        <v>182</v>
      </c>
    </row>
    <row r="256" s="14" customFormat="1">
      <c r="A256" s="14"/>
      <c r="B256" s="246"/>
      <c r="C256" s="247"/>
      <c r="D256" s="236" t="s">
        <v>192</v>
      </c>
      <c r="E256" s="248" t="s">
        <v>141</v>
      </c>
      <c r="F256" s="249" t="s">
        <v>197</v>
      </c>
      <c r="G256" s="247"/>
      <c r="H256" s="250">
        <v>350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6" t="s">
        <v>192</v>
      </c>
      <c r="AU256" s="256" t="s">
        <v>203</v>
      </c>
      <c r="AV256" s="14" t="s">
        <v>188</v>
      </c>
      <c r="AW256" s="14" t="s">
        <v>35</v>
      </c>
      <c r="AX256" s="14" t="s">
        <v>81</v>
      </c>
      <c r="AY256" s="256" t="s">
        <v>182</v>
      </c>
    </row>
    <row r="257" s="2" customFormat="1" ht="90" customHeight="1">
      <c r="A257" s="41"/>
      <c r="B257" s="42"/>
      <c r="C257" s="216" t="s">
        <v>389</v>
      </c>
      <c r="D257" s="216" t="s">
        <v>184</v>
      </c>
      <c r="E257" s="217" t="s">
        <v>390</v>
      </c>
      <c r="F257" s="218" t="s">
        <v>391</v>
      </c>
      <c r="G257" s="219" t="s">
        <v>385</v>
      </c>
      <c r="H257" s="220">
        <v>723</v>
      </c>
      <c r="I257" s="221"/>
      <c r="J257" s="222">
        <f>ROUND(I257*H257,2)</f>
        <v>0</v>
      </c>
      <c r="K257" s="218" t="s">
        <v>187</v>
      </c>
      <c r="L257" s="47"/>
      <c r="M257" s="223" t="s">
        <v>19</v>
      </c>
      <c r="N257" s="224" t="s">
        <v>45</v>
      </c>
      <c r="O257" s="87"/>
      <c r="P257" s="225">
        <f>O257*H257</f>
        <v>0</v>
      </c>
      <c r="Q257" s="225">
        <v>0</v>
      </c>
      <c r="R257" s="225">
        <f>Q257*H257</f>
        <v>0</v>
      </c>
      <c r="S257" s="225">
        <v>0.19400000000000001</v>
      </c>
      <c r="T257" s="226">
        <f>S257*H257</f>
        <v>140.262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7" t="s">
        <v>188</v>
      </c>
      <c r="AT257" s="227" t="s">
        <v>184</v>
      </c>
      <c r="AU257" s="227" t="s">
        <v>203</v>
      </c>
      <c r="AY257" s="20" t="s">
        <v>182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20" t="s">
        <v>81</v>
      </c>
      <c r="BK257" s="228">
        <f>ROUND(I257*H257,2)</f>
        <v>0</v>
      </c>
      <c r="BL257" s="20" t="s">
        <v>188</v>
      </c>
      <c r="BM257" s="227" t="s">
        <v>392</v>
      </c>
    </row>
    <row r="258" s="2" customFormat="1">
      <c r="A258" s="41"/>
      <c r="B258" s="42"/>
      <c r="C258" s="43"/>
      <c r="D258" s="229" t="s">
        <v>190</v>
      </c>
      <c r="E258" s="43"/>
      <c r="F258" s="230" t="s">
        <v>393</v>
      </c>
      <c r="G258" s="43"/>
      <c r="H258" s="43"/>
      <c r="I258" s="231"/>
      <c r="J258" s="43"/>
      <c r="K258" s="43"/>
      <c r="L258" s="47"/>
      <c r="M258" s="232"/>
      <c r="N258" s="233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190</v>
      </c>
      <c r="AU258" s="20" t="s">
        <v>203</v>
      </c>
    </row>
    <row r="259" s="13" customFormat="1">
      <c r="A259" s="13"/>
      <c r="B259" s="234"/>
      <c r="C259" s="235"/>
      <c r="D259" s="236" t="s">
        <v>192</v>
      </c>
      <c r="E259" s="237" t="s">
        <v>19</v>
      </c>
      <c r="F259" s="238" t="s">
        <v>394</v>
      </c>
      <c r="G259" s="235"/>
      <c r="H259" s="239">
        <v>52</v>
      </c>
      <c r="I259" s="240"/>
      <c r="J259" s="235"/>
      <c r="K259" s="235"/>
      <c r="L259" s="241"/>
      <c r="M259" s="242"/>
      <c r="N259" s="243"/>
      <c r="O259" s="243"/>
      <c r="P259" s="243"/>
      <c r="Q259" s="243"/>
      <c r="R259" s="243"/>
      <c r="S259" s="243"/>
      <c r="T259" s="24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5" t="s">
        <v>192</v>
      </c>
      <c r="AU259" s="245" t="s">
        <v>203</v>
      </c>
      <c r="AV259" s="13" t="s">
        <v>83</v>
      </c>
      <c r="AW259" s="13" t="s">
        <v>35</v>
      </c>
      <c r="AX259" s="13" t="s">
        <v>74</v>
      </c>
      <c r="AY259" s="245" t="s">
        <v>182</v>
      </c>
    </row>
    <row r="260" s="13" customFormat="1">
      <c r="A260" s="13"/>
      <c r="B260" s="234"/>
      <c r="C260" s="235"/>
      <c r="D260" s="236" t="s">
        <v>192</v>
      </c>
      <c r="E260" s="237" t="s">
        <v>19</v>
      </c>
      <c r="F260" s="238" t="s">
        <v>395</v>
      </c>
      <c r="G260" s="235"/>
      <c r="H260" s="239">
        <v>380</v>
      </c>
      <c r="I260" s="240"/>
      <c r="J260" s="235"/>
      <c r="K260" s="235"/>
      <c r="L260" s="241"/>
      <c r="M260" s="242"/>
      <c r="N260" s="243"/>
      <c r="O260" s="243"/>
      <c r="P260" s="243"/>
      <c r="Q260" s="243"/>
      <c r="R260" s="243"/>
      <c r="S260" s="243"/>
      <c r="T260" s="24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5" t="s">
        <v>192</v>
      </c>
      <c r="AU260" s="245" t="s">
        <v>203</v>
      </c>
      <c r="AV260" s="13" t="s">
        <v>83</v>
      </c>
      <c r="AW260" s="13" t="s">
        <v>35</v>
      </c>
      <c r="AX260" s="13" t="s">
        <v>74</v>
      </c>
      <c r="AY260" s="245" t="s">
        <v>182</v>
      </c>
    </row>
    <row r="261" s="13" customFormat="1">
      <c r="A261" s="13"/>
      <c r="B261" s="234"/>
      <c r="C261" s="235"/>
      <c r="D261" s="236" t="s">
        <v>192</v>
      </c>
      <c r="E261" s="237" t="s">
        <v>19</v>
      </c>
      <c r="F261" s="238" t="s">
        <v>396</v>
      </c>
      <c r="G261" s="235"/>
      <c r="H261" s="239">
        <v>190</v>
      </c>
      <c r="I261" s="240"/>
      <c r="J261" s="235"/>
      <c r="K261" s="235"/>
      <c r="L261" s="241"/>
      <c r="M261" s="242"/>
      <c r="N261" s="243"/>
      <c r="O261" s="243"/>
      <c r="P261" s="243"/>
      <c r="Q261" s="243"/>
      <c r="R261" s="243"/>
      <c r="S261" s="243"/>
      <c r="T261" s="24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5" t="s">
        <v>192</v>
      </c>
      <c r="AU261" s="245" t="s">
        <v>203</v>
      </c>
      <c r="AV261" s="13" t="s">
        <v>83</v>
      </c>
      <c r="AW261" s="13" t="s">
        <v>35</v>
      </c>
      <c r="AX261" s="13" t="s">
        <v>74</v>
      </c>
      <c r="AY261" s="245" t="s">
        <v>182</v>
      </c>
    </row>
    <row r="262" s="13" customFormat="1">
      <c r="A262" s="13"/>
      <c r="B262" s="234"/>
      <c r="C262" s="235"/>
      <c r="D262" s="236" t="s">
        <v>192</v>
      </c>
      <c r="E262" s="237" t="s">
        <v>19</v>
      </c>
      <c r="F262" s="238" t="s">
        <v>397</v>
      </c>
      <c r="G262" s="235"/>
      <c r="H262" s="239">
        <v>101</v>
      </c>
      <c r="I262" s="240"/>
      <c r="J262" s="235"/>
      <c r="K262" s="235"/>
      <c r="L262" s="241"/>
      <c r="M262" s="242"/>
      <c r="N262" s="243"/>
      <c r="O262" s="243"/>
      <c r="P262" s="243"/>
      <c r="Q262" s="243"/>
      <c r="R262" s="243"/>
      <c r="S262" s="243"/>
      <c r="T262" s="24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5" t="s">
        <v>192</v>
      </c>
      <c r="AU262" s="245" t="s">
        <v>203</v>
      </c>
      <c r="AV262" s="13" t="s">
        <v>83</v>
      </c>
      <c r="AW262" s="13" t="s">
        <v>35</v>
      </c>
      <c r="AX262" s="13" t="s">
        <v>74</v>
      </c>
      <c r="AY262" s="245" t="s">
        <v>182</v>
      </c>
    </row>
    <row r="263" s="14" customFormat="1">
      <c r="A263" s="14"/>
      <c r="B263" s="246"/>
      <c r="C263" s="247"/>
      <c r="D263" s="236" t="s">
        <v>192</v>
      </c>
      <c r="E263" s="248" t="s">
        <v>143</v>
      </c>
      <c r="F263" s="249" t="s">
        <v>197</v>
      </c>
      <c r="G263" s="247"/>
      <c r="H263" s="250">
        <v>723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6" t="s">
        <v>192</v>
      </c>
      <c r="AU263" s="256" t="s">
        <v>203</v>
      </c>
      <c r="AV263" s="14" t="s">
        <v>188</v>
      </c>
      <c r="AW263" s="14" t="s">
        <v>35</v>
      </c>
      <c r="AX263" s="14" t="s">
        <v>81</v>
      </c>
      <c r="AY263" s="256" t="s">
        <v>182</v>
      </c>
    </row>
    <row r="264" s="2" customFormat="1" ht="66.75" customHeight="1">
      <c r="A264" s="41"/>
      <c r="B264" s="42"/>
      <c r="C264" s="216" t="s">
        <v>398</v>
      </c>
      <c r="D264" s="216" t="s">
        <v>184</v>
      </c>
      <c r="E264" s="217" t="s">
        <v>399</v>
      </c>
      <c r="F264" s="218" t="s">
        <v>400</v>
      </c>
      <c r="G264" s="219" t="s">
        <v>136</v>
      </c>
      <c r="H264" s="220">
        <v>2402</v>
      </c>
      <c r="I264" s="221"/>
      <c r="J264" s="222">
        <f>ROUND(I264*H264,2)</f>
        <v>0</v>
      </c>
      <c r="K264" s="218" t="s">
        <v>187</v>
      </c>
      <c r="L264" s="47"/>
      <c r="M264" s="223" t="s">
        <v>19</v>
      </c>
      <c r="N264" s="224" t="s">
        <v>45</v>
      </c>
      <c r="O264" s="87"/>
      <c r="P264" s="225">
        <f>O264*H264</f>
        <v>0</v>
      </c>
      <c r="Q264" s="225">
        <v>0</v>
      </c>
      <c r="R264" s="225">
        <f>Q264*H264</f>
        <v>0</v>
      </c>
      <c r="S264" s="225">
        <v>0.126</v>
      </c>
      <c r="T264" s="226">
        <f>S264*H264</f>
        <v>302.65199999999999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7" t="s">
        <v>188</v>
      </c>
      <c r="AT264" s="227" t="s">
        <v>184</v>
      </c>
      <c r="AU264" s="227" t="s">
        <v>203</v>
      </c>
      <c r="AY264" s="20" t="s">
        <v>182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20" t="s">
        <v>81</v>
      </c>
      <c r="BK264" s="228">
        <f>ROUND(I264*H264,2)</f>
        <v>0</v>
      </c>
      <c r="BL264" s="20" t="s">
        <v>188</v>
      </c>
      <c r="BM264" s="227" t="s">
        <v>401</v>
      </c>
    </row>
    <row r="265" s="2" customFormat="1">
      <c r="A265" s="41"/>
      <c r="B265" s="42"/>
      <c r="C265" s="43"/>
      <c r="D265" s="229" t="s">
        <v>190</v>
      </c>
      <c r="E265" s="43"/>
      <c r="F265" s="230" t="s">
        <v>402</v>
      </c>
      <c r="G265" s="43"/>
      <c r="H265" s="43"/>
      <c r="I265" s="231"/>
      <c r="J265" s="43"/>
      <c r="K265" s="43"/>
      <c r="L265" s="47"/>
      <c r="M265" s="232"/>
      <c r="N265" s="233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190</v>
      </c>
      <c r="AU265" s="20" t="s">
        <v>203</v>
      </c>
    </row>
    <row r="266" s="13" customFormat="1">
      <c r="A266" s="13"/>
      <c r="B266" s="234"/>
      <c r="C266" s="235"/>
      <c r="D266" s="236" t="s">
        <v>192</v>
      </c>
      <c r="E266" s="237" t="s">
        <v>19</v>
      </c>
      <c r="F266" s="238" t="s">
        <v>403</v>
      </c>
      <c r="G266" s="235"/>
      <c r="H266" s="239">
        <v>2402</v>
      </c>
      <c r="I266" s="240"/>
      <c r="J266" s="235"/>
      <c r="K266" s="235"/>
      <c r="L266" s="241"/>
      <c r="M266" s="242"/>
      <c r="N266" s="243"/>
      <c r="O266" s="243"/>
      <c r="P266" s="243"/>
      <c r="Q266" s="243"/>
      <c r="R266" s="243"/>
      <c r="S266" s="243"/>
      <c r="T266" s="24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5" t="s">
        <v>192</v>
      </c>
      <c r="AU266" s="245" t="s">
        <v>203</v>
      </c>
      <c r="AV266" s="13" t="s">
        <v>83</v>
      </c>
      <c r="AW266" s="13" t="s">
        <v>35</v>
      </c>
      <c r="AX266" s="13" t="s">
        <v>74</v>
      </c>
      <c r="AY266" s="245" t="s">
        <v>182</v>
      </c>
    </row>
    <row r="267" s="14" customFormat="1">
      <c r="A267" s="14"/>
      <c r="B267" s="246"/>
      <c r="C267" s="247"/>
      <c r="D267" s="236" t="s">
        <v>192</v>
      </c>
      <c r="E267" s="248" t="s">
        <v>19</v>
      </c>
      <c r="F267" s="249" t="s">
        <v>197</v>
      </c>
      <c r="G267" s="247"/>
      <c r="H267" s="250">
        <v>2402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6" t="s">
        <v>192</v>
      </c>
      <c r="AU267" s="256" t="s">
        <v>203</v>
      </c>
      <c r="AV267" s="14" t="s">
        <v>188</v>
      </c>
      <c r="AW267" s="14" t="s">
        <v>35</v>
      </c>
      <c r="AX267" s="14" t="s">
        <v>81</v>
      </c>
      <c r="AY267" s="256" t="s">
        <v>182</v>
      </c>
    </row>
    <row r="268" s="12" customFormat="1" ht="22.8" customHeight="1">
      <c r="A268" s="12"/>
      <c r="B268" s="200"/>
      <c r="C268" s="201"/>
      <c r="D268" s="202" t="s">
        <v>73</v>
      </c>
      <c r="E268" s="214" t="s">
        <v>404</v>
      </c>
      <c r="F268" s="214" t="s">
        <v>405</v>
      </c>
      <c r="G268" s="201"/>
      <c r="H268" s="201"/>
      <c r="I268" s="204"/>
      <c r="J268" s="215">
        <f>BK268</f>
        <v>0</v>
      </c>
      <c r="K268" s="201"/>
      <c r="L268" s="206"/>
      <c r="M268" s="207"/>
      <c r="N268" s="208"/>
      <c r="O268" s="208"/>
      <c r="P268" s="209">
        <f>SUM(P269:P272)</f>
        <v>0</v>
      </c>
      <c r="Q268" s="208"/>
      <c r="R268" s="209">
        <f>SUM(R269:R272)</f>
        <v>0</v>
      </c>
      <c r="S268" s="208"/>
      <c r="T268" s="210">
        <f>SUM(T269:T272)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1" t="s">
        <v>81</v>
      </c>
      <c r="AT268" s="212" t="s">
        <v>73</v>
      </c>
      <c r="AU268" s="212" t="s">
        <v>81</v>
      </c>
      <c r="AY268" s="211" t="s">
        <v>182</v>
      </c>
      <c r="BK268" s="213">
        <f>SUM(BK269:BK272)</f>
        <v>0</v>
      </c>
    </row>
    <row r="269" s="2" customFormat="1" ht="44.25" customHeight="1">
      <c r="A269" s="41"/>
      <c r="B269" s="42"/>
      <c r="C269" s="216" t="s">
        <v>406</v>
      </c>
      <c r="D269" s="216" t="s">
        <v>184</v>
      </c>
      <c r="E269" s="217" t="s">
        <v>407</v>
      </c>
      <c r="F269" s="218" t="s">
        <v>408</v>
      </c>
      <c r="G269" s="219" t="s">
        <v>409</v>
      </c>
      <c r="H269" s="220">
        <v>4986.3630000000003</v>
      </c>
      <c r="I269" s="221"/>
      <c r="J269" s="222">
        <f>ROUND(I269*H269,2)</f>
        <v>0</v>
      </c>
      <c r="K269" s="218" t="s">
        <v>187</v>
      </c>
      <c r="L269" s="47"/>
      <c r="M269" s="223" t="s">
        <v>19</v>
      </c>
      <c r="N269" s="224" t="s">
        <v>45</v>
      </c>
      <c r="O269" s="87"/>
      <c r="P269" s="225">
        <f>O269*H269</f>
        <v>0</v>
      </c>
      <c r="Q269" s="225">
        <v>0</v>
      </c>
      <c r="R269" s="225">
        <f>Q269*H269</f>
        <v>0</v>
      </c>
      <c r="S269" s="225">
        <v>0</v>
      </c>
      <c r="T269" s="226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7" t="s">
        <v>188</v>
      </c>
      <c r="AT269" s="227" t="s">
        <v>184</v>
      </c>
      <c r="AU269" s="227" t="s">
        <v>83</v>
      </c>
      <c r="AY269" s="20" t="s">
        <v>182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20" t="s">
        <v>81</v>
      </c>
      <c r="BK269" s="228">
        <f>ROUND(I269*H269,2)</f>
        <v>0</v>
      </c>
      <c r="BL269" s="20" t="s">
        <v>188</v>
      </c>
      <c r="BM269" s="227" t="s">
        <v>410</v>
      </c>
    </row>
    <row r="270" s="2" customFormat="1">
      <c r="A270" s="41"/>
      <c r="B270" s="42"/>
      <c r="C270" s="43"/>
      <c r="D270" s="229" t="s">
        <v>190</v>
      </c>
      <c r="E270" s="43"/>
      <c r="F270" s="230" t="s">
        <v>411</v>
      </c>
      <c r="G270" s="43"/>
      <c r="H270" s="43"/>
      <c r="I270" s="231"/>
      <c r="J270" s="43"/>
      <c r="K270" s="43"/>
      <c r="L270" s="47"/>
      <c r="M270" s="232"/>
      <c r="N270" s="233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190</v>
      </c>
      <c r="AU270" s="20" t="s">
        <v>83</v>
      </c>
    </row>
    <row r="271" s="2" customFormat="1" ht="55.5" customHeight="1">
      <c r="A271" s="41"/>
      <c r="B271" s="42"/>
      <c r="C271" s="216" t="s">
        <v>412</v>
      </c>
      <c r="D271" s="216" t="s">
        <v>184</v>
      </c>
      <c r="E271" s="217" t="s">
        <v>413</v>
      </c>
      <c r="F271" s="218" t="s">
        <v>414</v>
      </c>
      <c r="G271" s="219" t="s">
        <v>409</v>
      </c>
      <c r="H271" s="220">
        <v>4986.3630000000003</v>
      </c>
      <c r="I271" s="221"/>
      <c r="J271" s="222">
        <f>ROUND(I271*H271,2)</f>
        <v>0</v>
      </c>
      <c r="K271" s="218" t="s">
        <v>187</v>
      </c>
      <c r="L271" s="47"/>
      <c r="M271" s="223" t="s">
        <v>19</v>
      </c>
      <c r="N271" s="224" t="s">
        <v>45</v>
      </c>
      <c r="O271" s="87"/>
      <c r="P271" s="225">
        <f>O271*H271</f>
        <v>0</v>
      </c>
      <c r="Q271" s="225">
        <v>0</v>
      </c>
      <c r="R271" s="225">
        <f>Q271*H271</f>
        <v>0</v>
      </c>
      <c r="S271" s="225">
        <v>0</v>
      </c>
      <c r="T271" s="226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27" t="s">
        <v>188</v>
      </c>
      <c r="AT271" s="227" t="s">
        <v>184</v>
      </c>
      <c r="AU271" s="227" t="s">
        <v>83</v>
      </c>
      <c r="AY271" s="20" t="s">
        <v>182</v>
      </c>
      <c r="BE271" s="228">
        <f>IF(N271="základní",J271,0)</f>
        <v>0</v>
      </c>
      <c r="BF271" s="228">
        <f>IF(N271="snížená",J271,0)</f>
        <v>0</v>
      </c>
      <c r="BG271" s="228">
        <f>IF(N271="zákl. přenesená",J271,0)</f>
        <v>0</v>
      </c>
      <c r="BH271" s="228">
        <f>IF(N271="sníž. přenesená",J271,0)</f>
        <v>0</v>
      </c>
      <c r="BI271" s="228">
        <f>IF(N271="nulová",J271,0)</f>
        <v>0</v>
      </c>
      <c r="BJ271" s="20" t="s">
        <v>81</v>
      </c>
      <c r="BK271" s="228">
        <f>ROUND(I271*H271,2)</f>
        <v>0</v>
      </c>
      <c r="BL271" s="20" t="s">
        <v>188</v>
      </c>
      <c r="BM271" s="227" t="s">
        <v>415</v>
      </c>
    </row>
    <row r="272" s="2" customFormat="1">
      <c r="A272" s="41"/>
      <c r="B272" s="42"/>
      <c r="C272" s="43"/>
      <c r="D272" s="229" t="s">
        <v>190</v>
      </c>
      <c r="E272" s="43"/>
      <c r="F272" s="230" t="s">
        <v>416</v>
      </c>
      <c r="G272" s="43"/>
      <c r="H272" s="43"/>
      <c r="I272" s="231"/>
      <c r="J272" s="43"/>
      <c r="K272" s="43"/>
      <c r="L272" s="47"/>
      <c r="M272" s="289"/>
      <c r="N272" s="290"/>
      <c r="O272" s="291"/>
      <c r="P272" s="291"/>
      <c r="Q272" s="291"/>
      <c r="R272" s="291"/>
      <c r="S272" s="291"/>
      <c r="T272" s="292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190</v>
      </c>
      <c r="AU272" s="20" t="s">
        <v>83</v>
      </c>
    </row>
    <row r="273" s="2" customFormat="1" ht="6.96" customHeight="1">
      <c r="A273" s="41"/>
      <c r="B273" s="62"/>
      <c r="C273" s="63"/>
      <c r="D273" s="63"/>
      <c r="E273" s="63"/>
      <c r="F273" s="63"/>
      <c r="G273" s="63"/>
      <c r="H273" s="63"/>
      <c r="I273" s="63"/>
      <c r="J273" s="63"/>
      <c r="K273" s="63"/>
      <c r="L273" s="47"/>
      <c r="M273" s="41"/>
      <c r="O273" s="41"/>
      <c r="P273" s="41"/>
      <c r="Q273" s="41"/>
      <c r="R273" s="41"/>
      <c r="S273" s="41"/>
      <c r="T273" s="41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</row>
  </sheetData>
  <sheetProtection sheet="1" autoFilter="0" formatColumns="0" formatRows="0" objects="1" scenarios="1" spinCount="100000" saltValue="yQmECqPRxGWmarLxfFY4kSfh9+rGFvPZC3DAcK3grsoPhEHDBhebqxzv//cM7TpB/pdfDGwC9BNlTNWjm4LVHA==" hashValue="emdWnXxCuKutf1Pi/9XaO72gG7undVC8z4VEWNg2mvVl2jIaqbOLxqdXfgHckAut7jmv7C2N8gX+gNpTJS2zGA==" algorithmName="SHA-512" password="E8BA"/>
  <autoFilter ref="C89:K27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4" r:id="rId1" display="https://podminky.urs.cz/item/CS_URS_2025_01/111251203"/>
    <hyperlink ref="F100" r:id="rId2" display="https://podminky.urs.cz/item/CS_URS_2025_01/112251101"/>
    <hyperlink ref="F104" r:id="rId3" display="https://podminky.urs.cz/item/CS_URS_2025_01/112251102"/>
    <hyperlink ref="F108" r:id="rId4" display="https://podminky.urs.cz/item/CS_URS_2025_01/112251103"/>
    <hyperlink ref="F112" r:id="rId5" display="https://podminky.urs.cz/item/CS_URS_2025_01/122251105"/>
    <hyperlink ref="F120" r:id="rId6" display="https://podminky.urs.cz/item/CS_URS_2025_01/122351105"/>
    <hyperlink ref="F123" r:id="rId7" display="https://podminky.urs.cz/item/CS_URS_2025_01/162351104"/>
    <hyperlink ref="F130" r:id="rId8" display="https://podminky.urs.cz/item/CS_URS_2025_01/162351124"/>
    <hyperlink ref="F133" r:id="rId9" display="https://podminky.urs.cz/item/CS_URS_2025_01/171151103"/>
    <hyperlink ref="F140" r:id="rId10" display="https://podminky.urs.cz/item/CS_URS_2025_01/174251201"/>
    <hyperlink ref="F144" r:id="rId11" display="https://podminky.urs.cz/item/CS_URS_2025_01/174251202"/>
    <hyperlink ref="F148" r:id="rId12" display="https://podminky.urs.cz/item/CS_URS_2025_01/174251203"/>
    <hyperlink ref="F152" r:id="rId13" display="https://podminky.urs.cz/item/CS_URS_2025_01/181951112"/>
    <hyperlink ref="F182" r:id="rId14" display="https://podminky.urs.cz/item/CS_URS_2025_01/182151111"/>
    <hyperlink ref="F188" r:id="rId15" display="https://podminky.urs.cz/item/CS_URS_2025_01/182151112"/>
    <hyperlink ref="F202" r:id="rId16" display="https://podminky.urs.cz/item/CS_URS_2025_01/564831111"/>
    <hyperlink ref="F211" r:id="rId17" display="https://podminky.urs.cz/item/CS_URS_2025_01/564851111"/>
    <hyperlink ref="F216" r:id="rId18" display="https://podminky.urs.cz/item/CS_URS_2025_01/564861111"/>
    <hyperlink ref="F221" r:id="rId19" display="https://podminky.urs.cz/item/CS_URS_2025_01/571904111"/>
    <hyperlink ref="F235" r:id="rId20" display="https://podminky.urs.cz/item/CS_URS_2025_01/914111111"/>
    <hyperlink ref="F244" r:id="rId21" display="https://podminky.urs.cz/item/CS_URS_2025_01/914511111"/>
    <hyperlink ref="F249" r:id="rId22" display="https://podminky.urs.cz/item/CS_URS_2025_01/919726203"/>
    <hyperlink ref="F254" r:id="rId23" display="https://podminky.urs.cz/item/CS_URS_2025_01/938902111"/>
    <hyperlink ref="F258" r:id="rId24" display="https://podminky.urs.cz/item/CS_URS_2025_01/938902112"/>
    <hyperlink ref="F265" r:id="rId25" display="https://podminky.urs.cz/item/CS_URS_2025_01/938909611"/>
    <hyperlink ref="F270" r:id="rId26" display="https://podminky.urs.cz/item/CS_URS_2025_01/998225111"/>
    <hyperlink ref="F272" r:id="rId27" display="https://podminky.urs.cz/item/CS_URS_2025_01/9982251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83</v>
      </c>
    </row>
    <row r="4" s="1" customFormat="1" ht="24.96" customHeight="1">
      <c r="B4" s="23"/>
      <c r="D4" s="144" t="s">
        <v>140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Rekonstrukce LC Bohunka</v>
      </c>
      <c r="F7" s="146"/>
      <c r="G7" s="146"/>
      <c r="H7" s="146"/>
      <c r="L7" s="23"/>
    </row>
    <row r="8" s="1" customFormat="1" ht="12" customHeight="1">
      <c r="B8" s="23"/>
      <c r="D8" s="146" t="s">
        <v>148</v>
      </c>
      <c r="L8" s="23"/>
    </row>
    <row r="9" s="2" customFormat="1" ht="23.25" customHeight="1">
      <c r="A9" s="41"/>
      <c r="B9" s="47"/>
      <c r="C9" s="41"/>
      <c r="D9" s="41"/>
      <c r="E9" s="147" t="s">
        <v>151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154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417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30. 4. 2024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27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28</v>
      </c>
      <c r="F17" s="41"/>
      <c r="G17" s="41"/>
      <c r="H17" s="41"/>
      <c r="I17" s="146" t="s">
        <v>29</v>
      </c>
      <c r="J17" s="136" t="s">
        <v>30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31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29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33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34</v>
      </c>
      <c r="F23" s="41"/>
      <c r="G23" s="41"/>
      <c r="H23" s="41"/>
      <c r="I23" s="146" t="s">
        <v>29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36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37</v>
      </c>
      <c r="F26" s="41"/>
      <c r="G26" s="41"/>
      <c r="H26" s="41"/>
      <c r="I26" s="146" t="s">
        <v>29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38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40</v>
      </c>
      <c r="E32" s="41"/>
      <c r="F32" s="41"/>
      <c r="G32" s="41"/>
      <c r="H32" s="41"/>
      <c r="I32" s="41"/>
      <c r="J32" s="157">
        <f>ROUND(J88,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42</v>
      </c>
      <c r="G34" s="41"/>
      <c r="H34" s="41"/>
      <c r="I34" s="158" t="s">
        <v>41</v>
      </c>
      <c r="J34" s="158" t="s">
        <v>43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44</v>
      </c>
      <c r="E35" s="146" t="s">
        <v>45</v>
      </c>
      <c r="F35" s="160">
        <f>ROUND((SUM(BE88:BE133)),  2)</f>
        <v>0</v>
      </c>
      <c r="G35" s="41"/>
      <c r="H35" s="41"/>
      <c r="I35" s="161">
        <v>0.20999999999999999</v>
      </c>
      <c r="J35" s="160">
        <f>ROUND(((SUM(BE88:BE133))*I35),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46</v>
      </c>
      <c r="F36" s="160">
        <f>ROUND((SUM(BF88:BF133)),  2)</f>
        <v>0</v>
      </c>
      <c r="G36" s="41"/>
      <c r="H36" s="41"/>
      <c r="I36" s="161">
        <v>0.14999999999999999</v>
      </c>
      <c r="J36" s="160">
        <f>ROUND(((SUM(BF88:BF133))*I36),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47</v>
      </c>
      <c r="F37" s="160">
        <f>ROUND((SUM(BG88:BG133)),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48</v>
      </c>
      <c r="F38" s="160">
        <f>ROUND((SUM(BH88:BH133)),  2)</f>
        <v>0</v>
      </c>
      <c r="G38" s="41"/>
      <c r="H38" s="41"/>
      <c r="I38" s="161">
        <v>0.14999999999999999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49</v>
      </c>
      <c r="F39" s="160">
        <f>ROUND((SUM(BI88:BI133)),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50</v>
      </c>
      <c r="E41" s="164"/>
      <c r="F41" s="164"/>
      <c r="G41" s="165" t="s">
        <v>51</v>
      </c>
      <c r="H41" s="166" t="s">
        <v>52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158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Rekonstrukce LC Bohunka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148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23.25" customHeight="1">
      <c r="A52" s="41"/>
      <c r="B52" s="42"/>
      <c r="C52" s="43"/>
      <c r="D52" s="43"/>
      <c r="E52" s="173" t="s">
        <v>151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154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24039-14XC-SO-01-02 - 004.52 - VRN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k.ú. Milonice, Lažany</v>
      </c>
      <c r="G56" s="43"/>
      <c r="H56" s="43"/>
      <c r="I56" s="35" t="s">
        <v>23</v>
      </c>
      <c r="J56" s="75" t="str">
        <f>IF(J14="","",J14)</f>
        <v>30. 4. 2024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25.65" customHeight="1">
      <c r="A58" s="41"/>
      <c r="B58" s="42"/>
      <c r="C58" s="35" t="s">
        <v>25</v>
      </c>
      <c r="D58" s="43"/>
      <c r="E58" s="43"/>
      <c r="F58" s="30" t="str">
        <f>E17</f>
        <v>Lesy města Brna, a.s.</v>
      </c>
      <c r="G58" s="43"/>
      <c r="H58" s="43"/>
      <c r="I58" s="35" t="s">
        <v>33</v>
      </c>
      <c r="J58" s="39" t="str">
        <f>E23</f>
        <v>Regioprojekt Brno, s.r.o.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36</v>
      </c>
      <c r="J59" s="39" t="str">
        <f>E26</f>
        <v>Ing. Ondřej Ševčík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159</v>
      </c>
      <c r="D61" s="175"/>
      <c r="E61" s="175"/>
      <c r="F61" s="175"/>
      <c r="G61" s="175"/>
      <c r="H61" s="175"/>
      <c r="I61" s="175"/>
      <c r="J61" s="176" t="s">
        <v>160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72</v>
      </c>
      <c r="D63" s="43"/>
      <c r="E63" s="43"/>
      <c r="F63" s="43"/>
      <c r="G63" s="43"/>
      <c r="H63" s="43"/>
      <c r="I63" s="43"/>
      <c r="J63" s="105">
        <f>J88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161</v>
      </c>
    </row>
    <row r="64" s="9" customFormat="1" ht="24.96" customHeight="1">
      <c r="A64" s="9"/>
      <c r="B64" s="178"/>
      <c r="C64" s="179"/>
      <c r="D64" s="180" t="s">
        <v>418</v>
      </c>
      <c r="E64" s="181"/>
      <c r="F64" s="181"/>
      <c r="G64" s="181"/>
      <c r="H64" s="181"/>
      <c r="I64" s="181"/>
      <c r="J64" s="182">
        <f>J89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419</v>
      </c>
      <c r="E65" s="186"/>
      <c r="F65" s="186"/>
      <c r="G65" s="186"/>
      <c r="H65" s="186"/>
      <c r="I65" s="186"/>
      <c r="J65" s="187">
        <f>J101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8"/>
      <c r="D66" s="185" t="s">
        <v>420</v>
      </c>
      <c r="E66" s="186"/>
      <c r="F66" s="186"/>
      <c r="G66" s="186"/>
      <c r="H66" s="186"/>
      <c r="I66" s="186"/>
      <c r="J66" s="187">
        <f>J113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14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4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14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6" t="s">
        <v>167</v>
      </c>
      <c r="D73" s="43"/>
      <c r="E73" s="43"/>
      <c r="F73" s="43"/>
      <c r="G73" s="43"/>
      <c r="H73" s="43"/>
      <c r="I73" s="43"/>
      <c r="J73" s="43"/>
      <c r="K73" s="43"/>
      <c r="L73" s="14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16</v>
      </c>
      <c r="D75" s="43"/>
      <c r="E75" s="43"/>
      <c r="F75" s="43"/>
      <c r="G75" s="43"/>
      <c r="H75" s="43"/>
      <c r="I75" s="43"/>
      <c r="J75" s="43"/>
      <c r="K75" s="43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173" t="str">
        <f>E7</f>
        <v>Rekonstrukce LC Bohunka</v>
      </c>
      <c r="F76" s="35"/>
      <c r="G76" s="35"/>
      <c r="H76" s="35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1" customFormat="1" ht="12" customHeight="1">
      <c r="B77" s="24"/>
      <c r="C77" s="35" t="s">
        <v>148</v>
      </c>
      <c r="D77" s="25"/>
      <c r="E77" s="25"/>
      <c r="F77" s="25"/>
      <c r="G77" s="25"/>
      <c r="H77" s="25"/>
      <c r="I77" s="25"/>
      <c r="J77" s="25"/>
      <c r="K77" s="25"/>
      <c r="L77" s="23"/>
    </row>
    <row r="78" s="2" customFormat="1" ht="23.25" customHeight="1">
      <c r="A78" s="41"/>
      <c r="B78" s="42"/>
      <c r="C78" s="43"/>
      <c r="D78" s="43"/>
      <c r="E78" s="173" t="s">
        <v>151</v>
      </c>
      <c r="F78" s="43"/>
      <c r="G78" s="43"/>
      <c r="H78" s="43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154</v>
      </c>
      <c r="D79" s="43"/>
      <c r="E79" s="43"/>
      <c r="F79" s="43"/>
      <c r="G79" s="43"/>
      <c r="H79" s="43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E11</f>
        <v>24039-14XC-SO-01-02 - 004.52 - VRN</v>
      </c>
      <c r="F80" s="43"/>
      <c r="G80" s="43"/>
      <c r="H80" s="43"/>
      <c r="I80" s="43"/>
      <c r="J80" s="43"/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21</v>
      </c>
      <c r="D82" s="43"/>
      <c r="E82" s="43"/>
      <c r="F82" s="30" t="str">
        <f>F14</f>
        <v>k.ú. Milonice, Lažany</v>
      </c>
      <c r="G82" s="43"/>
      <c r="H82" s="43"/>
      <c r="I82" s="35" t="s">
        <v>23</v>
      </c>
      <c r="J82" s="75" t="str">
        <f>IF(J14="","",J14)</f>
        <v>30. 4. 2024</v>
      </c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25.65" customHeight="1">
      <c r="A84" s="41"/>
      <c r="B84" s="42"/>
      <c r="C84" s="35" t="s">
        <v>25</v>
      </c>
      <c r="D84" s="43"/>
      <c r="E84" s="43"/>
      <c r="F84" s="30" t="str">
        <f>E17</f>
        <v>Lesy města Brna, a.s.</v>
      </c>
      <c r="G84" s="43"/>
      <c r="H84" s="43"/>
      <c r="I84" s="35" t="s">
        <v>33</v>
      </c>
      <c r="J84" s="39" t="str">
        <f>E23</f>
        <v>Regioprojekt Brno, s.r.o.</v>
      </c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31</v>
      </c>
      <c r="D85" s="43"/>
      <c r="E85" s="43"/>
      <c r="F85" s="30" t="str">
        <f>IF(E20="","",E20)</f>
        <v>Vyplň údaj</v>
      </c>
      <c r="G85" s="43"/>
      <c r="H85" s="43"/>
      <c r="I85" s="35" t="s">
        <v>36</v>
      </c>
      <c r="J85" s="39" t="str">
        <f>E26</f>
        <v>Ing. Ondřej Ševčík</v>
      </c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9"/>
      <c r="B87" s="190"/>
      <c r="C87" s="191" t="s">
        <v>168</v>
      </c>
      <c r="D87" s="192" t="s">
        <v>59</v>
      </c>
      <c r="E87" s="192" t="s">
        <v>55</v>
      </c>
      <c r="F87" s="192" t="s">
        <v>56</v>
      </c>
      <c r="G87" s="192" t="s">
        <v>169</v>
      </c>
      <c r="H87" s="192" t="s">
        <v>170</v>
      </c>
      <c r="I87" s="192" t="s">
        <v>171</v>
      </c>
      <c r="J87" s="192" t="s">
        <v>160</v>
      </c>
      <c r="K87" s="193" t="s">
        <v>172</v>
      </c>
      <c r="L87" s="194"/>
      <c r="M87" s="95" t="s">
        <v>19</v>
      </c>
      <c r="N87" s="96" t="s">
        <v>44</v>
      </c>
      <c r="O87" s="96" t="s">
        <v>173</v>
      </c>
      <c r="P87" s="96" t="s">
        <v>174</v>
      </c>
      <c r="Q87" s="96" t="s">
        <v>175</v>
      </c>
      <c r="R87" s="96" t="s">
        <v>176</v>
      </c>
      <c r="S87" s="96" t="s">
        <v>177</v>
      </c>
      <c r="T87" s="97" t="s">
        <v>178</v>
      </c>
      <c r="U87" s="189"/>
      <c r="V87" s="189"/>
      <c r="W87" s="189"/>
      <c r="X87" s="189"/>
      <c r="Y87" s="189"/>
      <c r="Z87" s="189"/>
      <c r="AA87" s="189"/>
      <c r="AB87" s="189"/>
      <c r="AC87" s="189"/>
      <c r="AD87" s="189"/>
      <c r="AE87" s="189"/>
    </row>
    <row r="88" s="2" customFormat="1" ht="22.8" customHeight="1">
      <c r="A88" s="41"/>
      <c r="B88" s="42"/>
      <c r="C88" s="102" t="s">
        <v>179</v>
      </c>
      <c r="D88" s="43"/>
      <c r="E88" s="43"/>
      <c r="F88" s="43"/>
      <c r="G88" s="43"/>
      <c r="H88" s="43"/>
      <c r="I88" s="43"/>
      <c r="J88" s="195">
        <f>BK88</f>
        <v>0</v>
      </c>
      <c r="K88" s="43"/>
      <c r="L88" s="47"/>
      <c r="M88" s="98"/>
      <c r="N88" s="196"/>
      <c r="O88" s="99"/>
      <c r="P88" s="197">
        <f>P89</f>
        <v>0</v>
      </c>
      <c r="Q88" s="99"/>
      <c r="R88" s="197">
        <f>R89</f>
        <v>0</v>
      </c>
      <c r="S88" s="99"/>
      <c r="T88" s="198">
        <f>T89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73</v>
      </c>
      <c r="AU88" s="20" t="s">
        <v>161</v>
      </c>
      <c r="BK88" s="199">
        <f>BK89</f>
        <v>0</v>
      </c>
    </row>
    <row r="89" s="12" customFormat="1" ht="25.92" customHeight="1">
      <c r="A89" s="12"/>
      <c r="B89" s="200"/>
      <c r="C89" s="201"/>
      <c r="D89" s="202" t="s">
        <v>73</v>
      </c>
      <c r="E89" s="203" t="s">
        <v>421</v>
      </c>
      <c r="F89" s="203" t="s">
        <v>422</v>
      </c>
      <c r="G89" s="201"/>
      <c r="H89" s="201"/>
      <c r="I89" s="204"/>
      <c r="J89" s="205">
        <f>BK89</f>
        <v>0</v>
      </c>
      <c r="K89" s="201"/>
      <c r="L89" s="206"/>
      <c r="M89" s="207"/>
      <c r="N89" s="208"/>
      <c r="O89" s="208"/>
      <c r="P89" s="209">
        <f>P90+SUM(P91:P101)+P113</f>
        <v>0</v>
      </c>
      <c r="Q89" s="208"/>
      <c r="R89" s="209">
        <f>R90+SUM(R91:R101)+R113</f>
        <v>0</v>
      </c>
      <c r="S89" s="208"/>
      <c r="T89" s="210">
        <f>T90+SUM(T91:T101)+T113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1" t="s">
        <v>81</v>
      </c>
      <c r="AT89" s="212" t="s">
        <v>73</v>
      </c>
      <c r="AU89" s="212" t="s">
        <v>74</v>
      </c>
      <c r="AY89" s="211" t="s">
        <v>182</v>
      </c>
      <c r="BK89" s="213">
        <f>BK90+SUM(BK91:BK101)+BK113</f>
        <v>0</v>
      </c>
    </row>
    <row r="90" s="2" customFormat="1" ht="44.25" customHeight="1">
      <c r="A90" s="41"/>
      <c r="B90" s="42"/>
      <c r="C90" s="216" t="s">
        <v>81</v>
      </c>
      <c r="D90" s="216" t="s">
        <v>184</v>
      </c>
      <c r="E90" s="217" t="s">
        <v>423</v>
      </c>
      <c r="F90" s="218" t="s">
        <v>424</v>
      </c>
      <c r="G90" s="219" t="s">
        <v>306</v>
      </c>
      <c r="H90" s="220">
        <v>1</v>
      </c>
      <c r="I90" s="221"/>
      <c r="J90" s="222">
        <f>ROUND(I90*H90,2)</f>
        <v>0</v>
      </c>
      <c r="K90" s="218" t="s">
        <v>19</v>
      </c>
      <c r="L90" s="47"/>
      <c r="M90" s="223" t="s">
        <v>19</v>
      </c>
      <c r="N90" s="224" t="s">
        <v>45</v>
      </c>
      <c r="O90" s="87"/>
      <c r="P90" s="225">
        <f>O90*H90</f>
        <v>0</v>
      </c>
      <c r="Q90" s="225">
        <v>0</v>
      </c>
      <c r="R90" s="225">
        <f>Q90*H90</f>
        <v>0</v>
      </c>
      <c r="S90" s="225">
        <v>0</v>
      </c>
      <c r="T90" s="226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7" t="s">
        <v>188</v>
      </c>
      <c r="AT90" s="227" t="s">
        <v>184</v>
      </c>
      <c r="AU90" s="227" t="s">
        <v>81</v>
      </c>
      <c r="AY90" s="20" t="s">
        <v>182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20" t="s">
        <v>81</v>
      </c>
      <c r="BK90" s="228">
        <f>ROUND(I90*H90,2)</f>
        <v>0</v>
      </c>
      <c r="BL90" s="20" t="s">
        <v>188</v>
      </c>
      <c r="BM90" s="227" t="s">
        <v>425</v>
      </c>
    </row>
    <row r="91" s="2" customFormat="1" ht="16.5" customHeight="1">
      <c r="A91" s="41"/>
      <c r="B91" s="42"/>
      <c r="C91" s="216" t="s">
        <v>83</v>
      </c>
      <c r="D91" s="216" t="s">
        <v>184</v>
      </c>
      <c r="E91" s="217" t="s">
        <v>426</v>
      </c>
      <c r="F91" s="218" t="s">
        <v>427</v>
      </c>
      <c r="G91" s="219" t="s">
        <v>306</v>
      </c>
      <c r="H91" s="220">
        <v>1</v>
      </c>
      <c r="I91" s="221"/>
      <c r="J91" s="222">
        <f>ROUND(I91*H91,2)</f>
        <v>0</v>
      </c>
      <c r="K91" s="218" t="s">
        <v>19</v>
      </c>
      <c r="L91" s="47"/>
      <c r="M91" s="223" t="s">
        <v>19</v>
      </c>
      <c r="N91" s="224" t="s">
        <v>45</v>
      </c>
      <c r="O91" s="87"/>
      <c r="P91" s="225">
        <f>O91*H91</f>
        <v>0</v>
      </c>
      <c r="Q91" s="225">
        <v>0</v>
      </c>
      <c r="R91" s="225">
        <f>Q91*H91</f>
        <v>0</v>
      </c>
      <c r="S91" s="225">
        <v>0</v>
      </c>
      <c r="T91" s="226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7" t="s">
        <v>188</v>
      </c>
      <c r="AT91" s="227" t="s">
        <v>184</v>
      </c>
      <c r="AU91" s="227" t="s">
        <v>81</v>
      </c>
      <c r="AY91" s="20" t="s">
        <v>182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20" t="s">
        <v>81</v>
      </c>
      <c r="BK91" s="228">
        <f>ROUND(I91*H91,2)</f>
        <v>0</v>
      </c>
      <c r="BL91" s="20" t="s">
        <v>188</v>
      </c>
      <c r="BM91" s="227" t="s">
        <v>428</v>
      </c>
    </row>
    <row r="92" s="2" customFormat="1">
      <c r="A92" s="41"/>
      <c r="B92" s="42"/>
      <c r="C92" s="43"/>
      <c r="D92" s="236" t="s">
        <v>308</v>
      </c>
      <c r="E92" s="43"/>
      <c r="F92" s="278" t="s">
        <v>429</v>
      </c>
      <c r="G92" s="43"/>
      <c r="H92" s="43"/>
      <c r="I92" s="231"/>
      <c r="J92" s="43"/>
      <c r="K92" s="43"/>
      <c r="L92" s="47"/>
      <c r="M92" s="232"/>
      <c r="N92" s="233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308</v>
      </c>
      <c r="AU92" s="20" t="s">
        <v>81</v>
      </c>
    </row>
    <row r="93" s="2" customFormat="1" ht="33" customHeight="1">
      <c r="A93" s="41"/>
      <c r="B93" s="42"/>
      <c r="C93" s="216" t="s">
        <v>203</v>
      </c>
      <c r="D93" s="216" t="s">
        <v>184</v>
      </c>
      <c r="E93" s="217" t="s">
        <v>430</v>
      </c>
      <c r="F93" s="218" t="s">
        <v>431</v>
      </c>
      <c r="G93" s="219" t="s">
        <v>306</v>
      </c>
      <c r="H93" s="220">
        <v>1</v>
      </c>
      <c r="I93" s="221"/>
      <c r="J93" s="222">
        <f>ROUND(I93*H93,2)</f>
        <v>0</v>
      </c>
      <c r="K93" s="218" t="s">
        <v>19</v>
      </c>
      <c r="L93" s="47"/>
      <c r="M93" s="223" t="s">
        <v>19</v>
      </c>
      <c r="N93" s="224" t="s">
        <v>45</v>
      </c>
      <c r="O93" s="87"/>
      <c r="P93" s="225">
        <f>O93*H93</f>
        <v>0</v>
      </c>
      <c r="Q93" s="225">
        <v>0</v>
      </c>
      <c r="R93" s="225">
        <f>Q93*H93</f>
        <v>0</v>
      </c>
      <c r="S93" s="225">
        <v>0</v>
      </c>
      <c r="T93" s="226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7" t="s">
        <v>188</v>
      </c>
      <c r="AT93" s="227" t="s">
        <v>184</v>
      </c>
      <c r="AU93" s="227" t="s">
        <v>81</v>
      </c>
      <c r="AY93" s="20" t="s">
        <v>182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20" t="s">
        <v>81</v>
      </c>
      <c r="BK93" s="228">
        <f>ROUND(I93*H93,2)</f>
        <v>0</v>
      </c>
      <c r="BL93" s="20" t="s">
        <v>188</v>
      </c>
      <c r="BM93" s="227" t="s">
        <v>432</v>
      </c>
    </row>
    <row r="94" s="2" customFormat="1">
      <c r="A94" s="41"/>
      <c r="B94" s="42"/>
      <c r="C94" s="43"/>
      <c r="D94" s="236" t="s">
        <v>308</v>
      </c>
      <c r="E94" s="43"/>
      <c r="F94" s="278" t="s">
        <v>433</v>
      </c>
      <c r="G94" s="43"/>
      <c r="H94" s="43"/>
      <c r="I94" s="231"/>
      <c r="J94" s="43"/>
      <c r="K94" s="43"/>
      <c r="L94" s="47"/>
      <c r="M94" s="232"/>
      <c r="N94" s="233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308</v>
      </c>
      <c r="AU94" s="20" t="s">
        <v>81</v>
      </c>
    </row>
    <row r="95" s="2" customFormat="1" ht="24.15" customHeight="1">
      <c r="A95" s="41"/>
      <c r="B95" s="42"/>
      <c r="C95" s="216" t="s">
        <v>188</v>
      </c>
      <c r="D95" s="216" t="s">
        <v>184</v>
      </c>
      <c r="E95" s="217" t="s">
        <v>434</v>
      </c>
      <c r="F95" s="218" t="s">
        <v>435</v>
      </c>
      <c r="G95" s="219" t="s">
        <v>306</v>
      </c>
      <c r="H95" s="220">
        <v>1</v>
      </c>
      <c r="I95" s="221"/>
      <c r="J95" s="222">
        <f>ROUND(I95*H95,2)</f>
        <v>0</v>
      </c>
      <c r="K95" s="218" t="s">
        <v>19</v>
      </c>
      <c r="L95" s="47"/>
      <c r="M95" s="223" t="s">
        <v>19</v>
      </c>
      <c r="N95" s="224" t="s">
        <v>45</v>
      </c>
      <c r="O95" s="87"/>
      <c r="P95" s="225">
        <f>O95*H95</f>
        <v>0</v>
      </c>
      <c r="Q95" s="225">
        <v>0</v>
      </c>
      <c r="R95" s="225">
        <f>Q95*H95</f>
        <v>0</v>
      </c>
      <c r="S95" s="225">
        <v>0</v>
      </c>
      <c r="T95" s="226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7" t="s">
        <v>188</v>
      </c>
      <c r="AT95" s="227" t="s">
        <v>184</v>
      </c>
      <c r="AU95" s="227" t="s">
        <v>81</v>
      </c>
      <c r="AY95" s="20" t="s">
        <v>182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20" t="s">
        <v>81</v>
      </c>
      <c r="BK95" s="228">
        <f>ROUND(I95*H95,2)</f>
        <v>0</v>
      </c>
      <c r="BL95" s="20" t="s">
        <v>188</v>
      </c>
      <c r="BM95" s="227" t="s">
        <v>436</v>
      </c>
    </row>
    <row r="96" s="2" customFormat="1">
      <c r="A96" s="41"/>
      <c r="B96" s="42"/>
      <c r="C96" s="43"/>
      <c r="D96" s="236" t="s">
        <v>308</v>
      </c>
      <c r="E96" s="43"/>
      <c r="F96" s="278" t="s">
        <v>437</v>
      </c>
      <c r="G96" s="43"/>
      <c r="H96" s="43"/>
      <c r="I96" s="231"/>
      <c r="J96" s="43"/>
      <c r="K96" s="43"/>
      <c r="L96" s="47"/>
      <c r="M96" s="232"/>
      <c r="N96" s="233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308</v>
      </c>
      <c r="AU96" s="20" t="s">
        <v>81</v>
      </c>
    </row>
    <row r="97" s="2" customFormat="1" ht="21.75" customHeight="1">
      <c r="A97" s="41"/>
      <c r="B97" s="42"/>
      <c r="C97" s="216" t="s">
        <v>150</v>
      </c>
      <c r="D97" s="216" t="s">
        <v>184</v>
      </c>
      <c r="E97" s="217" t="s">
        <v>438</v>
      </c>
      <c r="F97" s="218" t="s">
        <v>439</v>
      </c>
      <c r="G97" s="219" t="s">
        <v>306</v>
      </c>
      <c r="H97" s="220">
        <v>1</v>
      </c>
      <c r="I97" s="221"/>
      <c r="J97" s="222">
        <f>ROUND(I97*H97,2)</f>
        <v>0</v>
      </c>
      <c r="K97" s="218" t="s">
        <v>19</v>
      </c>
      <c r="L97" s="47"/>
      <c r="M97" s="223" t="s">
        <v>19</v>
      </c>
      <c r="N97" s="224" t="s">
        <v>45</v>
      </c>
      <c r="O97" s="87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7" t="s">
        <v>440</v>
      </c>
      <c r="AT97" s="227" t="s">
        <v>184</v>
      </c>
      <c r="AU97" s="227" t="s">
        <v>81</v>
      </c>
      <c r="AY97" s="20" t="s">
        <v>182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81</v>
      </c>
      <c r="BK97" s="228">
        <f>ROUND(I97*H97,2)</f>
        <v>0</v>
      </c>
      <c r="BL97" s="20" t="s">
        <v>440</v>
      </c>
      <c r="BM97" s="227" t="s">
        <v>441</v>
      </c>
    </row>
    <row r="98" s="2" customFormat="1">
      <c r="A98" s="41"/>
      <c r="B98" s="42"/>
      <c r="C98" s="43"/>
      <c r="D98" s="236" t="s">
        <v>308</v>
      </c>
      <c r="E98" s="43"/>
      <c r="F98" s="278" t="s">
        <v>442</v>
      </c>
      <c r="G98" s="43"/>
      <c r="H98" s="43"/>
      <c r="I98" s="231"/>
      <c r="J98" s="43"/>
      <c r="K98" s="43"/>
      <c r="L98" s="47"/>
      <c r="M98" s="232"/>
      <c r="N98" s="233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308</v>
      </c>
      <c r="AU98" s="20" t="s">
        <v>81</v>
      </c>
    </row>
    <row r="99" s="2" customFormat="1" ht="37.8" customHeight="1">
      <c r="A99" s="41"/>
      <c r="B99" s="42"/>
      <c r="C99" s="216" t="s">
        <v>221</v>
      </c>
      <c r="D99" s="216" t="s">
        <v>184</v>
      </c>
      <c r="E99" s="217" t="s">
        <v>443</v>
      </c>
      <c r="F99" s="218" t="s">
        <v>444</v>
      </c>
      <c r="G99" s="219" t="s">
        <v>306</v>
      </c>
      <c r="H99" s="220">
        <v>1</v>
      </c>
      <c r="I99" s="221"/>
      <c r="J99" s="222">
        <f>ROUND(I99*H99,2)</f>
        <v>0</v>
      </c>
      <c r="K99" s="218" t="s">
        <v>19</v>
      </c>
      <c r="L99" s="47"/>
      <c r="M99" s="223" t="s">
        <v>19</v>
      </c>
      <c r="N99" s="224" t="s">
        <v>45</v>
      </c>
      <c r="O99" s="87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7" t="s">
        <v>188</v>
      </c>
      <c r="AT99" s="227" t="s">
        <v>184</v>
      </c>
      <c r="AU99" s="227" t="s">
        <v>81</v>
      </c>
      <c r="AY99" s="20" t="s">
        <v>182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20" t="s">
        <v>81</v>
      </c>
      <c r="BK99" s="228">
        <f>ROUND(I99*H99,2)</f>
        <v>0</v>
      </c>
      <c r="BL99" s="20" t="s">
        <v>188</v>
      </c>
      <c r="BM99" s="227" t="s">
        <v>445</v>
      </c>
    </row>
    <row r="100" s="2" customFormat="1" ht="24.15" customHeight="1">
      <c r="A100" s="41"/>
      <c r="B100" s="42"/>
      <c r="C100" s="216" t="s">
        <v>227</v>
      </c>
      <c r="D100" s="216" t="s">
        <v>184</v>
      </c>
      <c r="E100" s="217" t="s">
        <v>446</v>
      </c>
      <c r="F100" s="218" t="s">
        <v>447</v>
      </c>
      <c r="G100" s="219" t="s">
        <v>306</v>
      </c>
      <c r="H100" s="220">
        <v>1</v>
      </c>
      <c r="I100" s="221"/>
      <c r="J100" s="222">
        <f>ROUND(I100*H100,2)</f>
        <v>0</v>
      </c>
      <c r="K100" s="218" t="s">
        <v>19</v>
      </c>
      <c r="L100" s="47"/>
      <c r="M100" s="223" t="s">
        <v>19</v>
      </c>
      <c r="N100" s="224" t="s">
        <v>45</v>
      </c>
      <c r="O100" s="87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7" t="s">
        <v>440</v>
      </c>
      <c r="AT100" s="227" t="s">
        <v>184</v>
      </c>
      <c r="AU100" s="227" t="s">
        <v>81</v>
      </c>
      <c r="AY100" s="20" t="s">
        <v>182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81</v>
      </c>
      <c r="BK100" s="228">
        <f>ROUND(I100*H100,2)</f>
        <v>0</v>
      </c>
      <c r="BL100" s="20" t="s">
        <v>440</v>
      </c>
      <c r="BM100" s="227" t="s">
        <v>448</v>
      </c>
    </row>
    <row r="101" s="12" customFormat="1" ht="22.8" customHeight="1">
      <c r="A101" s="12"/>
      <c r="B101" s="200"/>
      <c r="C101" s="201"/>
      <c r="D101" s="202" t="s">
        <v>73</v>
      </c>
      <c r="E101" s="214" t="s">
        <v>449</v>
      </c>
      <c r="F101" s="214" t="s">
        <v>450</v>
      </c>
      <c r="G101" s="201"/>
      <c r="H101" s="201"/>
      <c r="I101" s="204"/>
      <c r="J101" s="215">
        <f>BK101</f>
        <v>0</v>
      </c>
      <c r="K101" s="201"/>
      <c r="L101" s="206"/>
      <c r="M101" s="207"/>
      <c r="N101" s="208"/>
      <c r="O101" s="208"/>
      <c r="P101" s="209">
        <f>SUM(P102:P112)</f>
        <v>0</v>
      </c>
      <c r="Q101" s="208"/>
      <c r="R101" s="209">
        <f>SUM(R102:R112)</f>
        <v>0</v>
      </c>
      <c r="S101" s="208"/>
      <c r="T101" s="210">
        <f>SUM(T102:T112)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1" t="s">
        <v>81</v>
      </c>
      <c r="AT101" s="212" t="s">
        <v>73</v>
      </c>
      <c r="AU101" s="212" t="s">
        <v>81</v>
      </c>
      <c r="AY101" s="211" t="s">
        <v>182</v>
      </c>
      <c r="BK101" s="213">
        <f>SUM(BK102:BK112)</f>
        <v>0</v>
      </c>
    </row>
    <row r="102" s="2" customFormat="1" ht="16.5" customHeight="1">
      <c r="A102" s="41"/>
      <c r="B102" s="42"/>
      <c r="C102" s="216" t="s">
        <v>235</v>
      </c>
      <c r="D102" s="216" t="s">
        <v>184</v>
      </c>
      <c r="E102" s="217" t="s">
        <v>451</v>
      </c>
      <c r="F102" s="218" t="s">
        <v>452</v>
      </c>
      <c r="G102" s="219" t="s">
        <v>200</v>
      </c>
      <c r="H102" s="220">
        <v>13</v>
      </c>
      <c r="I102" s="221"/>
      <c r="J102" s="222">
        <f>ROUND(I102*H102,2)</f>
        <v>0</v>
      </c>
      <c r="K102" s="218" t="s">
        <v>19</v>
      </c>
      <c r="L102" s="47"/>
      <c r="M102" s="223" t="s">
        <v>19</v>
      </c>
      <c r="N102" s="224" t="s">
        <v>45</v>
      </c>
      <c r="O102" s="87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7" t="s">
        <v>188</v>
      </c>
      <c r="AT102" s="227" t="s">
        <v>184</v>
      </c>
      <c r="AU102" s="227" t="s">
        <v>83</v>
      </c>
      <c r="AY102" s="20" t="s">
        <v>182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20" t="s">
        <v>81</v>
      </c>
      <c r="BK102" s="228">
        <f>ROUND(I102*H102,2)</f>
        <v>0</v>
      </c>
      <c r="BL102" s="20" t="s">
        <v>188</v>
      </c>
      <c r="BM102" s="227" t="s">
        <v>453</v>
      </c>
    </row>
    <row r="103" s="13" customFormat="1">
      <c r="A103" s="13"/>
      <c r="B103" s="234"/>
      <c r="C103" s="235"/>
      <c r="D103" s="236" t="s">
        <v>192</v>
      </c>
      <c r="E103" s="237" t="s">
        <v>19</v>
      </c>
      <c r="F103" s="238" t="s">
        <v>454</v>
      </c>
      <c r="G103" s="235"/>
      <c r="H103" s="239">
        <v>12.449999999999999</v>
      </c>
      <c r="I103" s="240"/>
      <c r="J103" s="235"/>
      <c r="K103" s="235"/>
      <c r="L103" s="241"/>
      <c r="M103" s="242"/>
      <c r="N103" s="243"/>
      <c r="O103" s="243"/>
      <c r="P103" s="243"/>
      <c r="Q103" s="243"/>
      <c r="R103" s="243"/>
      <c r="S103" s="243"/>
      <c r="T103" s="24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5" t="s">
        <v>192</v>
      </c>
      <c r="AU103" s="245" t="s">
        <v>83</v>
      </c>
      <c r="AV103" s="13" t="s">
        <v>83</v>
      </c>
      <c r="AW103" s="13" t="s">
        <v>35</v>
      </c>
      <c r="AX103" s="13" t="s">
        <v>74</v>
      </c>
      <c r="AY103" s="245" t="s">
        <v>182</v>
      </c>
    </row>
    <row r="104" s="14" customFormat="1">
      <c r="A104" s="14"/>
      <c r="B104" s="246"/>
      <c r="C104" s="247"/>
      <c r="D104" s="236" t="s">
        <v>192</v>
      </c>
      <c r="E104" s="248" t="s">
        <v>19</v>
      </c>
      <c r="F104" s="249" t="s">
        <v>197</v>
      </c>
      <c r="G104" s="247"/>
      <c r="H104" s="250">
        <v>12.449999999999999</v>
      </c>
      <c r="I104" s="251"/>
      <c r="J104" s="247"/>
      <c r="K104" s="247"/>
      <c r="L104" s="252"/>
      <c r="M104" s="253"/>
      <c r="N104" s="254"/>
      <c r="O104" s="254"/>
      <c r="P104" s="254"/>
      <c r="Q104" s="254"/>
      <c r="R104" s="254"/>
      <c r="S104" s="254"/>
      <c r="T104" s="25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6" t="s">
        <v>192</v>
      </c>
      <c r="AU104" s="256" t="s">
        <v>83</v>
      </c>
      <c r="AV104" s="14" t="s">
        <v>188</v>
      </c>
      <c r="AW104" s="14" t="s">
        <v>35</v>
      </c>
      <c r="AX104" s="14" t="s">
        <v>74</v>
      </c>
      <c r="AY104" s="256" t="s">
        <v>182</v>
      </c>
    </row>
    <row r="105" s="13" customFormat="1">
      <c r="A105" s="13"/>
      <c r="B105" s="234"/>
      <c r="C105" s="235"/>
      <c r="D105" s="236" t="s">
        <v>192</v>
      </c>
      <c r="E105" s="237" t="s">
        <v>19</v>
      </c>
      <c r="F105" s="238" t="s">
        <v>260</v>
      </c>
      <c r="G105" s="235"/>
      <c r="H105" s="239">
        <v>13</v>
      </c>
      <c r="I105" s="240"/>
      <c r="J105" s="235"/>
      <c r="K105" s="235"/>
      <c r="L105" s="241"/>
      <c r="M105" s="242"/>
      <c r="N105" s="243"/>
      <c r="O105" s="243"/>
      <c r="P105" s="243"/>
      <c r="Q105" s="243"/>
      <c r="R105" s="243"/>
      <c r="S105" s="243"/>
      <c r="T105" s="24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5" t="s">
        <v>192</v>
      </c>
      <c r="AU105" s="245" t="s">
        <v>83</v>
      </c>
      <c r="AV105" s="13" t="s">
        <v>83</v>
      </c>
      <c r="AW105" s="13" t="s">
        <v>35</v>
      </c>
      <c r="AX105" s="13" t="s">
        <v>74</v>
      </c>
      <c r="AY105" s="245" t="s">
        <v>182</v>
      </c>
    </row>
    <row r="106" s="14" customFormat="1">
      <c r="A106" s="14"/>
      <c r="B106" s="246"/>
      <c r="C106" s="247"/>
      <c r="D106" s="236" t="s">
        <v>192</v>
      </c>
      <c r="E106" s="248" t="s">
        <v>19</v>
      </c>
      <c r="F106" s="249" t="s">
        <v>197</v>
      </c>
      <c r="G106" s="247"/>
      <c r="H106" s="250">
        <v>13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6" t="s">
        <v>192</v>
      </c>
      <c r="AU106" s="256" t="s">
        <v>83</v>
      </c>
      <c r="AV106" s="14" t="s">
        <v>188</v>
      </c>
      <c r="AW106" s="14" t="s">
        <v>35</v>
      </c>
      <c r="AX106" s="14" t="s">
        <v>81</v>
      </c>
      <c r="AY106" s="256" t="s">
        <v>182</v>
      </c>
    </row>
    <row r="107" s="2" customFormat="1" ht="16.5" customHeight="1">
      <c r="A107" s="41"/>
      <c r="B107" s="42"/>
      <c r="C107" s="216" t="s">
        <v>240</v>
      </c>
      <c r="D107" s="216" t="s">
        <v>184</v>
      </c>
      <c r="E107" s="217" t="s">
        <v>455</v>
      </c>
      <c r="F107" s="218" t="s">
        <v>456</v>
      </c>
      <c r="G107" s="219" t="s">
        <v>200</v>
      </c>
      <c r="H107" s="220">
        <v>6</v>
      </c>
      <c r="I107" s="221"/>
      <c r="J107" s="222">
        <f>ROUND(I107*H107,2)</f>
        <v>0</v>
      </c>
      <c r="K107" s="218" t="s">
        <v>19</v>
      </c>
      <c r="L107" s="47"/>
      <c r="M107" s="223" t="s">
        <v>19</v>
      </c>
      <c r="N107" s="224" t="s">
        <v>45</v>
      </c>
      <c r="O107" s="87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7" t="s">
        <v>188</v>
      </c>
      <c r="AT107" s="227" t="s">
        <v>184</v>
      </c>
      <c r="AU107" s="227" t="s">
        <v>83</v>
      </c>
      <c r="AY107" s="20" t="s">
        <v>182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20" t="s">
        <v>81</v>
      </c>
      <c r="BK107" s="228">
        <f>ROUND(I107*H107,2)</f>
        <v>0</v>
      </c>
      <c r="BL107" s="20" t="s">
        <v>188</v>
      </c>
      <c r="BM107" s="227" t="s">
        <v>457</v>
      </c>
    </row>
    <row r="108" s="2" customFormat="1">
      <c r="A108" s="41"/>
      <c r="B108" s="42"/>
      <c r="C108" s="43"/>
      <c r="D108" s="236" t="s">
        <v>308</v>
      </c>
      <c r="E108" s="43"/>
      <c r="F108" s="278" t="s">
        <v>458</v>
      </c>
      <c r="G108" s="43"/>
      <c r="H108" s="43"/>
      <c r="I108" s="231"/>
      <c r="J108" s="43"/>
      <c r="K108" s="43"/>
      <c r="L108" s="47"/>
      <c r="M108" s="232"/>
      <c r="N108" s="233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308</v>
      </c>
      <c r="AU108" s="20" t="s">
        <v>83</v>
      </c>
    </row>
    <row r="109" s="13" customFormat="1">
      <c r="A109" s="13"/>
      <c r="B109" s="234"/>
      <c r="C109" s="235"/>
      <c r="D109" s="236" t="s">
        <v>192</v>
      </c>
      <c r="E109" s="237" t="s">
        <v>19</v>
      </c>
      <c r="F109" s="238" t="s">
        <v>459</v>
      </c>
      <c r="G109" s="235"/>
      <c r="H109" s="239">
        <v>5727</v>
      </c>
      <c r="I109" s="240"/>
      <c r="J109" s="235"/>
      <c r="K109" s="235"/>
      <c r="L109" s="241"/>
      <c r="M109" s="242"/>
      <c r="N109" s="243"/>
      <c r="O109" s="243"/>
      <c r="P109" s="243"/>
      <c r="Q109" s="243"/>
      <c r="R109" s="243"/>
      <c r="S109" s="243"/>
      <c r="T109" s="24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5" t="s">
        <v>192</v>
      </c>
      <c r="AU109" s="245" t="s">
        <v>83</v>
      </c>
      <c r="AV109" s="13" t="s">
        <v>83</v>
      </c>
      <c r="AW109" s="13" t="s">
        <v>35</v>
      </c>
      <c r="AX109" s="13" t="s">
        <v>74</v>
      </c>
      <c r="AY109" s="245" t="s">
        <v>182</v>
      </c>
    </row>
    <row r="110" s="14" customFormat="1">
      <c r="A110" s="14"/>
      <c r="B110" s="246"/>
      <c r="C110" s="247"/>
      <c r="D110" s="236" t="s">
        <v>192</v>
      </c>
      <c r="E110" s="248" t="s">
        <v>19</v>
      </c>
      <c r="F110" s="249" t="s">
        <v>197</v>
      </c>
      <c r="G110" s="247"/>
      <c r="H110" s="250">
        <v>5727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6" t="s">
        <v>192</v>
      </c>
      <c r="AU110" s="256" t="s">
        <v>83</v>
      </c>
      <c r="AV110" s="14" t="s">
        <v>188</v>
      </c>
      <c r="AW110" s="14" t="s">
        <v>35</v>
      </c>
      <c r="AX110" s="14" t="s">
        <v>74</v>
      </c>
      <c r="AY110" s="256" t="s">
        <v>182</v>
      </c>
    </row>
    <row r="111" s="13" customFormat="1">
      <c r="A111" s="13"/>
      <c r="B111" s="234"/>
      <c r="C111" s="235"/>
      <c r="D111" s="236" t="s">
        <v>192</v>
      </c>
      <c r="E111" s="237" t="s">
        <v>19</v>
      </c>
      <c r="F111" s="238" t="s">
        <v>221</v>
      </c>
      <c r="G111" s="235"/>
      <c r="H111" s="239">
        <v>6</v>
      </c>
      <c r="I111" s="240"/>
      <c r="J111" s="235"/>
      <c r="K111" s="235"/>
      <c r="L111" s="241"/>
      <c r="M111" s="242"/>
      <c r="N111" s="243"/>
      <c r="O111" s="243"/>
      <c r="P111" s="243"/>
      <c r="Q111" s="243"/>
      <c r="R111" s="243"/>
      <c r="S111" s="243"/>
      <c r="T111" s="24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5" t="s">
        <v>192</v>
      </c>
      <c r="AU111" s="245" t="s">
        <v>83</v>
      </c>
      <c r="AV111" s="13" t="s">
        <v>83</v>
      </c>
      <c r="AW111" s="13" t="s">
        <v>35</v>
      </c>
      <c r="AX111" s="13" t="s">
        <v>74</v>
      </c>
      <c r="AY111" s="245" t="s">
        <v>182</v>
      </c>
    </row>
    <row r="112" s="14" customFormat="1">
      <c r="A112" s="14"/>
      <c r="B112" s="246"/>
      <c r="C112" s="247"/>
      <c r="D112" s="236" t="s">
        <v>192</v>
      </c>
      <c r="E112" s="248" t="s">
        <v>19</v>
      </c>
      <c r="F112" s="249" t="s">
        <v>197</v>
      </c>
      <c r="G112" s="247"/>
      <c r="H112" s="250">
        <v>6</v>
      </c>
      <c r="I112" s="251"/>
      <c r="J112" s="247"/>
      <c r="K112" s="247"/>
      <c r="L112" s="252"/>
      <c r="M112" s="253"/>
      <c r="N112" s="254"/>
      <c r="O112" s="254"/>
      <c r="P112" s="254"/>
      <c r="Q112" s="254"/>
      <c r="R112" s="254"/>
      <c r="S112" s="254"/>
      <c r="T112" s="25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6" t="s">
        <v>192</v>
      </c>
      <c r="AU112" s="256" t="s">
        <v>83</v>
      </c>
      <c r="AV112" s="14" t="s">
        <v>188</v>
      </c>
      <c r="AW112" s="14" t="s">
        <v>35</v>
      </c>
      <c r="AX112" s="14" t="s">
        <v>81</v>
      </c>
      <c r="AY112" s="256" t="s">
        <v>182</v>
      </c>
    </row>
    <row r="113" s="12" customFormat="1" ht="22.8" customHeight="1">
      <c r="A113" s="12"/>
      <c r="B113" s="200"/>
      <c r="C113" s="201"/>
      <c r="D113" s="202" t="s">
        <v>73</v>
      </c>
      <c r="E113" s="214" t="s">
        <v>460</v>
      </c>
      <c r="F113" s="214" t="s">
        <v>461</v>
      </c>
      <c r="G113" s="201"/>
      <c r="H113" s="201"/>
      <c r="I113" s="204"/>
      <c r="J113" s="215">
        <f>BK113</f>
        <v>0</v>
      </c>
      <c r="K113" s="201"/>
      <c r="L113" s="206"/>
      <c r="M113" s="207"/>
      <c r="N113" s="208"/>
      <c r="O113" s="208"/>
      <c r="P113" s="209">
        <f>SUM(P114:P133)</f>
        <v>0</v>
      </c>
      <c r="Q113" s="208"/>
      <c r="R113" s="209">
        <f>SUM(R114:R133)</f>
        <v>0</v>
      </c>
      <c r="S113" s="208"/>
      <c r="T113" s="210">
        <f>SUM(T114:T133)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11" t="s">
        <v>81</v>
      </c>
      <c r="AT113" s="212" t="s">
        <v>73</v>
      </c>
      <c r="AU113" s="212" t="s">
        <v>81</v>
      </c>
      <c r="AY113" s="211" t="s">
        <v>182</v>
      </c>
      <c r="BK113" s="213">
        <f>SUM(BK114:BK133)</f>
        <v>0</v>
      </c>
    </row>
    <row r="114" s="2" customFormat="1" ht="24.15" customHeight="1">
      <c r="A114" s="41"/>
      <c r="B114" s="42"/>
      <c r="C114" s="216" t="s">
        <v>245</v>
      </c>
      <c r="D114" s="216" t="s">
        <v>184</v>
      </c>
      <c r="E114" s="217" t="s">
        <v>462</v>
      </c>
      <c r="F114" s="218" t="s">
        <v>463</v>
      </c>
      <c r="G114" s="219" t="s">
        <v>200</v>
      </c>
      <c r="H114" s="220">
        <v>13</v>
      </c>
      <c r="I114" s="221"/>
      <c r="J114" s="222">
        <f>ROUND(I114*H114,2)</f>
        <v>0</v>
      </c>
      <c r="K114" s="218" t="s">
        <v>19</v>
      </c>
      <c r="L114" s="47"/>
      <c r="M114" s="223" t="s">
        <v>19</v>
      </c>
      <c r="N114" s="224" t="s">
        <v>45</v>
      </c>
      <c r="O114" s="87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7" t="s">
        <v>188</v>
      </c>
      <c r="AT114" s="227" t="s">
        <v>184</v>
      </c>
      <c r="AU114" s="227" t="s">
        <v>83</v>
      </c>
      <c r="AY114" s="20" t="s">
        <v>182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20" t="s">
        <v>81</v>
      </c>
      <c r="BK114" s="228">
        <f>ROUND(I114*H114,2)</f>
        <v>0</v>
      </c>
      <c r="BL114" s="20" t="s">
        <v>188</v>
      </c>
      <c r="BM114" s="227" t="s">
        <v>464</v>
      </c>
    </row>
    <row r="115" s="13" customFormat="1">
      <c r="A115" s="13"/>
      <c r="B115" s="234"/>
      <c r="C115" s="235"/>
      <c r="D115" s="236" t="s">
        <v>192</v>
      </c>
      <c r="E115" s="237" t="s">
        <v>19</v>
      </c>
      <c r="F115" s="238" t="s">
        <v>454</v>
      </c>
      <c r="G115" s="235"/>
      <c r="H115" s="239">
        <v>12.449999999999999</v>
      </c>
      <c r="I115" s="240"/>
      <c r="J115" s="235"/>
      <c r="K115" s="235"/>
      <c r="L115" s="241"/>
      <c r="M115" s="242"/>
      <c r="N115" s="243"/>
      <c r="O115" s="243"/>
      <c r="P115" s="243"/>
      <c r="Q115" s="243"/>
      <c r="R115" s="243"/>
      <c r="S115" s="243"/>
      <c r="T115" s="24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5" t="s">
        <v>192</v>
      </c>
      <c r="AU115" s="245" t="s">
        <v>83</v>
      </c>
      <c r="AV115" s="13" t="s">
        <v>83</v>
      </c>
      <c r="AW115" s="13" t="s">
        <v>35</v>
      </c>
      <c r="AX115" s="13" t="s">
        <v>74</v>
      </c>
      <c r="AY115" s="245" t="s">
        <v>182</v>
      </c>
    </row>
    <row r="116" s="14" customFormat="1">
      <c r="A116" s="14"/>
      <c r="B116" s="246"/>
      <c r="C116" s="247"/>
      <c r="D116" s="236" t="s">
        <v>192</v>
      </c>
      <c r="E116" s="248" t="s">
        <v>19</v>
      </c>
      <c r="F116" s="249" t="s">
        <v>197</v>
      </c>
      <c r="G116" s="247"/>
      <c r="H116" s="250">
        <v>12.449999999999999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6" t="s">
        <v>192</v>
      </c>
      <c r="AU116" s="256" t="s">
        <v>83</v>
      </c>
      <c r="AV116" s="14" t="s">
        <v>188</v>
      </c>
      <c r="AW116" s="14" t="s">
        <v>35</v>
      </c>
      <c r="AX116" s="14" t="s">
        <v>74</v>
      </c>
      <c r="AY116" s="256" t="s">
        <v>182</v>
      </c>
    </row>
    <row r="117" s="13" customFormat="1">
      <c r="A117" s="13"/>
      <c r="B117" s="234"/>
      <c r="C117" s="235"/>
      <c r="D117" s="236" t="s">
        <v>192</v>
      </c>
      <c r="E117" s="237" t="s">
        <v>19</v>
      </c>
      <c r="F117" s="238" t="s">
        <v>260</v>
      </c>
      <c r="G117" s="235"/>
      <c r="H117" s="239">
        <v>13</v>
      </c>
      <c r="I117" s="240"/>
      <c r="J117" s="235"/>
      <c r="K117" s="235"/>
      <c r="L117" s="241"/>
      <c r="M117" s="242"/>
      <c r="N117" s="243"/>
      <c r="O117" s="243"/>
      <c r="P117" s="243"/>
      <c r="Q117" s="243"/>
      <c r="R117" s="243"/>
      <c r="S117" s="243"/>
      <c r="T117" s="24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5" t="s">
        <v>192</v>
      </c>
      <c r="AU117" s="245" t="s">
        <v>83</v>
      </c>
      <c r="AV117" s="13" t="s">
        <v>83</v>
      </c>
      <c r="AW117" s="13" t="s">
        <v>35</v>
      </c>
      <c r="AX117" s="13" t="s">
        <v>74</v>
      </c>
      <c r="AY117" s="245" t="s">
        <v>182</v>
      </c>
    </row>
    <row r="118" s="14" customFormat="1">
      <c r="A118" s="14"/>
      <c r="B118" s="246"/>
      <c r="C118" s="247"/>
      <c r="D118" s="236" t="s">
        <v>192</v>
      </c>
      <c r="E118" s="248" t="s">
        <v>19</v>
      </c>
      <c r="F118" s="249" t="s">
        <v>197</v>
      </c>
      <c r="G118" s="247"/>
      <c r="H118" s="250">
        <v>13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6" t="s">
        <v>192</v>
      </c>
      <c r="AU118" s="256" t="s">
        <v>83</v>
      </c>
      <c r="AV118" s="14" t="s">
        <v>188</v>
      </c>
      <c r="AW118" s="14" t="s">
        <v>35</v>
      </c>
      <c r="AX118" s="14" t="s">
        <v>81</v>
      </c>
      <c r="AY118" s="256" t="s">
        <v>182</v>
      </c>
    </row>
    <row r="119" s="2" customFormat="1" ht="16.5" customHeight="1">
      <c r="A119" s="41"/>
      <c r="B119" s="42"/>
      <c r="C119" s="216" t="s">
        <v>250</v>
      </c>
      <c r="D119" s="216" t="s">
        <v>184</v>
      </c>
      <c r="E119" s="217" t="s">
        <v>465</v>
      </c>
      <c r="F119" s="218" t="s">
        <v>452</v>
      </c>
      <c r="G119" s="219" t="s">
        <v>200</v>
      </c>
      <c r="H119" s="220">
        <v>13</v>
      </c>
      <c r="I119" s="221"/>
      <c r="J119" s="222">
        <f>ROUND(I119*H119,2)</f>
        <v>0</v>
      </c>
      <c r="K119" s="218" t="s">
        <v>19</v>
      </c>
      <c r="L119" s="47"/>
      <c r="M119" s="223" t="s">
        <v>19</v>
      </c>
      <c r="N119" s="224" t="s">
        <v>45</v>
      </c>
      <c r="O119" s="87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7" t="s">
        <v>188</v>
      </c>
      <c r="AT119" s="227" t="s">
        <v>184</v>
      </c>
      <c r="AU119" s="227" t="s">
        <v>83</v>
      </c>
      <c r="AY119" s="20" t="s">
        <v>182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20" t="s">
        <v>81</v>
      </c>
      <c r="BK119" s="228">
        <f>ROUND(I119*H119,2)</f>
        <v>0</v>
      </c>
      <c r="BL119" s="20" t="s">
        <v>188</v>
      </c>
      <c r="BM119" s="227" t="s">
        <v>466</v>
      </c>
    </row>
    <row r="120" s="13" customFormat="1">
      <c r="A120" s="13"/>
      <c r="B120" s="234"/>
      <c r="C120" s="235"/>
      <c r="D120" s="236" t="s">
        <v>192</v>
      </c>
      <c r="E120" s="237" t="s">
        <v>19</v>
      </c>
      <c r="F120" s="238" t="s">
        <v>454</v>
      </c>
      <c r="G120" s="235"/>
      <c r="H120" s="239">
        <v>12.449999999999999</v>
      </c>
      <c r="I120" s="240"/>
      <c r="J120" s="235"/>
      <c r="K120" s="235"/>
      <c r="L120" s="241"/>
      <c r="M120" s="242"/>
      <c r="N120" s="243"/>
      <c r="O120" s="243"/>
      <c r="P120" s="243"/>
      <c r="Q120" s="243"/>
      <c r="R120" s="243"/>
      <c r="S120" s="243"/>
      <c r="T120" s="24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5" t="s">
        <v>192</v>
      </c>
      <c r="AU120" s="245" t="s">
        <v>83</v>
      </c>
      <c r="AV120" s="13" t="s">
        <v>83</v>
      </c>
      <c r="AW120" s="13" t="s">
        <v>35</v>
      </c>
      <c r="AX120" s="13" t="s">
        <v>74</v>
      </c>
      <c r="AY120" s="245" t="s">
        <v>182</v>
      </c>
    </row>
    <row r="121" s="14" customFormat="1">
      <c r="A121" s="14"/>
      <c r="B121" s="246"/>
      <c r="C121" s="247"/>
      <c r="D121" s="236" t="s">
        <v>192</v>
      </c>
      <c r="E121" s="248" t="s">
        <v>19</v>
      </c>
      <c r="F121" s="249" t="s">
        <v>197</v>
      </c>
      <c r="G121" s="247"/>
      <c r="H121" s="250">
        <v>12.449999999999999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6" t="s">
        <v>192</v>
      </c>
      <c r="AU121" s="256" t="s">
        <v>83</v>
      </c>
      <c r="AV121" s="14" t="s">
        <v>188</v>
      </c>
      <c r="AW121" s="14" t="s">
        <v>35</v>
      </c>
      <c r="AX121" s="14" t="s">
        <v>74</v>
      </c>
      <c r="AY121" s="256" t="s">
        <v>182</v>
      </c>
    </row>
    <row r="122" s="13" customFormat="1">
      <c r="A122" s="13"/>
      <c r="B122" s="234"/>
      <c r="C122" s="235"/>
      <c r="D122" s="236" t="s">
        <v>192</v>
      </c>
      <c r="E122" s="237" t="s">
        <v>19</v>
      </c>
      <c r="F122" s="238" t="s">
        <v>260</v>
      </c>
      <c r="G122" s="235"/>
      <c r="H122" s="239">
        <v>13</v>
      </c>
      <c r="I122" s="240"/>
      <c r="J122" s="235"/>
      <c r="K122" s="235"/>
      <c r="L122" s="241"/>
      <c r="M122" s="242"/>
      <c r="N122" s="243"/>
      <c r="O122" s="243"/>
      <c r="P122" s="243"/>
      <c r="Q122" s="243"/>
      <c r="R122" s="243"/>
      <c r="S122" s="243"/>
      <c r="T122" s="24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5" t="s">
        <v>192</v>
      </c>
      <c r="AU122" s="245" t="s">
        <v>83</v>
      </c>
      <c r="AV122" s="13" t="s">
        <v>83</v>
      </c>
      <c r="AW122" s="13" t="s">
        <v>35</v>
      </c>
      <c r="AX122" s="13" t="s">
        <v>74</v>
      </c>
      <c r="AY122" s="245" t="s">
        <v>182</v>
      </c>
    </row>
    <row r="123" s="14" customFormat="1">
      <c r="A123" s="14"/>
      <c r="B123" s="246"/>
      <c r="C123" s="247"/>
      <c r="D123" s="236" t="s">
        <v>192</v>
      </c>
      <c r="E123" s="248" t="s">
        <v>19</v>
      </c>
      <c r="F123" s="249" t="s">
        <v>197</v>
      </c>
      <c r="G123" s="247"/>
      <c r="H123" s="250">
        <v>13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6" t="s">
        <v>192</v>
      </c>
      <c r="AU123" s="256" t="s">
        <v>83</v>
      </c>
      <c r="AV123" s="14" t="s">
        <v>188</v>
      </c>
      <c r="AW123" s="14" t="s">
        <v>35</v>
      </c>
      <c r="AX123" s="14" t="s">
        <v>81</v>
      </c>
      <c r="AY123" s="256" t="s">
        <v>182</v>
      </c>
    </row>
    <row r="124" s="2" customFormat="1" ht="16.5" customHeight="1">
      <c r="A124" s="41"/>
      <c r="B124" s="42"/>
      <c r="C124" s="216" t="s">
        <v>255</v>
      </c>
      <c r="D124" s="216" t="s">
        <v>184</v>
      </c>
      <c r="E124" s="217" t="s">
        <v>467</v>
      </c>
      <c r="F124" s="218" t="s">
        <v>468</v>
      </c>
      <c r="G124" s="219" t="s">
        <v>306</v>
      </c>
      <c r="H124" s="220">
        <v>1</v>
      </c>
      <c r="I124" s="221"/>
      <c r="J124" s="222">
        <f>ROUND(I124*H124,2)</f>
        <v>0</v>
      </c>
      <c r="K124" s="218" t="s">
        <v>19</v>
      </c>
      <c r="L124" s="47"/>
      <c r="M124" s="223" t="s">
        <v>19</v>
      </c>
      <c r="N124" s="224" t="s">
        <v>45</v>
      </c>
      <c r="O124" s="87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7" t="s">
        <v>188</v>
      </c>
      <c r="AT124" s="227" t="s">
        <v>184</v>
      </c>
      <c r="AU124" s="227" t="s">
        <v>83</v>
      </c>
      <c r="AY124" s="20" t="s">
        <v>182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20" t="s">
        <v>81</v>
      </c>
      <c r="BK124" s="228">
        <f>ROUND(I124*H124,2)</f>
        <v>0</v>
      </c>
      <c r="BL124" s="20" t="s">
        <v>188</v>
      </c>
      <c r="BM124" s="227" t="s">
        <v>469</v>
      </c>
    </row>
    <row r="125" s="2" customFormat="1">
      <c r="A125" s="41"/>
      <c r="B125" s="42"/>
      <c r="C125" s="43"/>
      <c r="D125" s="236" t="s">
        <v>308</v>
      </c>
      <c r="E125" s="43"/>
      <c r="F125" s="278" t="s">
        <v>470</v>
      </c>
      <c r="G125" s="43"/>
      <c r="H125" s="43"/>
      <c r="I125" s="231"/>
      <c r="J125" s="43"/>
      <c r="K125" s="43"/>
      <c r="L125" s="47"/>
      <c r="M125" s="232"/>
      <c r="N125" s="233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308</v>
      </c>
      <c r="AU125" s="20" t="s">
        <v>83</v>
      </c>
    </row>
    <row r="126" s="13" customFormat="1">
      <c r="A126" s="13"/>
      <c r="B126" s="234"/>
      <c r="C126" s="235"/>
      <c r="D126" s="236" t="s">
        <v>192</v>
      </c>
      <c r="E126" s="237" t="s">
        <v>19</v>
      </c>
      <c r="F126" s="238" t="s">
        <v>471</v>
      </c>
      <c r="G126" s="235"/>
      <c r="H126" s="239">
        <v>1</v>
      </c>
      <c r="I126" s="240"/>
      <c r="J126" s="235"/>
      <c r="K126" s="235"/>
      <c r="L126" s="241"/>
      <c r="M126" s="242"/>
      <c r="N126" s="243"/>
      <c r="O126" s="243"/>
      <c r="P126" s="243"/>
      <c r="Q126" s="243"/>
      <c r="R126" s="243"/>
      <c r="S126" s="243"/>
      <c r="T126" s="24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5" t="s">
        <v>192</v>
      </c>
      <c r="AU126" s="245" t="s">
        <v>83</v>
      </c>
      <c r="AV126" s="13" t="s">
        <v>83</v>
      </c>
      <c r="AW126" s="13" t="s">
        <v>35</v>
      </c>
      <c r="AX126" s="13" t="s">
        <v>74</v>
      </c>
      <c r="AY126" s="245" t="s">
        <v>182</v>
      </c>
    </row>
    <row r="127" s="14" customFormat="1">
      <c r="A127" s="14"/>
      <c r="B127" s="246"/>
      <c r="C127" s="247"/>
      <c r="D127" s="236" t="s">
        <v>192</v>
      </c>
      <c r="E127" s="248" t="s">
        <v>19</v>
      </c>
      <c r="F127" s="249" t="s">
        <v>197</v>
      </c>
      <c r="G127" s="247"/>
      <c r="H127" s="250">
        <v>1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6" t="s">
        <v>192</v>
      </c>
      <c r="AU127" s="256" t="s">
        <v>83</v>
      </c>
      <c r="AV127" s="14" t="s">
        <v>188</v>
      </c>
      <c r="AW127" s="14" t="s">
        <v>35</v>
      </c>
      <c r="AX127" s="14" t="s">
        <v>81</v>
      </c>
      <c r="AY127" s="256" t="s">
        <v>182</v>
      </c>
    </row>
    <row r="128" s="2" customFormat="1" ht="16.5" customHeight="1">
      <c r="A128" s="41"/>
      <c r="B128" s="42"/>
      <c r="C128" s="216" t="s">
        <v>260</v>
      </c>
      <c r="D128" s="216" t="s">
        <v>184</v>
      </c>
      <c r="E128" s="217" t="s">
        <v>472</v>
      </c>
      <c r="F128" s="218" t="s">
        <v>473</v>
      </c>
      <c r="G128" s="219" t="s">
        <v>200</v>
      </c>
      <c r="H128" s="220">
        <v>5</v>
      </c>
      <c r="I128" s="221"/>
      <c r="J128" s="222">
        <f>ROUND(I128*H128,2)</f>
        <v>0</v>
      </c>
      <c r="K128" s="218" t="s">
        <v>19</v>
      </c>
      <c r="L128" s="47"/>
      <c r="M128" s="223" t="s">
        <v>19</v>
      </c>
      <c r="N128" s="224" t="s">
        <v>45</v>
      </c>
      <c r="O128" s="87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7" t="s">
        <v>188</v>
      </c>
      <c r="AT128" s="227" t="s">
        <v>184</v>
      </c>
      <c r="AU128" s="227" t="s">
        <v>83</v>
      </c>
      <c r="AY128" s="20" t="s">
        <v>182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20" t="s">
        <v>81</v>
      </c>
      <c r="BK128" s="228">
        <f>ROUND(I128*H128,2)</f>
        <v>0</v>
      </c>
      <c r="BL128" s="20" t="s">
        <v>188</v>
      </c>
      <c r="BM128" s="227" t="s">
        <v>474</v>
      </c>
    </row>
    <row r="129" s="2" customFormat="1">
      <c r="A129" s="41"/>
      <c r="B129" s="42"/>
      <c r="C129" s="43"/>
      <c r="D129" s="236" t="s">
        <v>308</v>
      </c>
      <c r="E129" s="43"/>
      <c r="F129" s="278" t="s">
        <v>458</v>
      </c>
      <c r="G129" s="43"/>
      <c r="H129" s="43"/>
      <c r="I129" s="231"/>
      <c r="J129" s="43"/>
      <c r="K129" s="43"/>
      <c r="L129" s="47"/>
      <c r="M129" s="232"/>
      <c r="N129" s="233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308</v>
      </c>
      <c r="AU129" s="20" t="s">
        <v>83</v>
      </c>
    </row>
    <row r="130" s="13" customFormat="1">
      <c r="A130" s="13"/>
      <c r="B130" s="234"/>
      <c r="C130" s="235"/>
      <c r="D130" s="236" t="s">
        <v>192</v>
      </c>
      <c r="E130" s="237" t="s">
        <v>19</v>
      </c>
      <c r="F130" s="238" t="s">
        <v>475</v>
      </c>
      <c r="G130" s="235"/>
      <c r="H130" s="239">
        <v>4980</v>
      </c>
      <c r="I130" s="240"/>
      <c r="J130" s="235"/>
      <c r="K130" s="235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192</v>
      </c>
      <c r="AU130" s="245" t="s">
        <v>83</v>
      </c>
      <c r="AV130" s="13" t="s">
        <v>83</v>
      </c>
      <c r="AW130" s="13" t="s">
        <v>35</v>
      </c>
      <c r="AX130" s="13" t="s">
        <v>74</v>
      </c>
      <c r="AY130" s="245" t="s">
        <v>182</v>
      </c>
    </row>
    <row r="131" s="14" customFormat="1">
      <c r="A131" s="14"/>
      <c r="B131" s="246"/>
      <c r="C131" s="247"/>
      <c r="D131" s="236" t="s">
        <v>192</v>
      </c>
      <c r="E131" s="248" t="s">
        <v>19</v>
      </c>
      <c r="F131" s="249" t="s">
        <v>197</v>
      </c>
      <c r="G131" s="247"/>
      <c r="H131" s="250">
        <v>4980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192</v>
      </c>
      <c r="AU131" s="256" t="s">
        <v>83</v>
      </c>
      <c r="AV131" s="14" t="s">
        <v>188</v>
      </c>
      <c r="AW131" s="14" t="s">
        <v>35</v>
      </c>
      <c r="AX131" s="14" t="s">
        <v>74</v>
      </c>
      <c r="AY131" s="256" t="s">
        <v>182</v>
      </c>
    </row>
    <row r="132" s="13" customFormat="1">
      <c r="A132" s="13"/>
      <c r="B132" s="234"/>
      <c r="C132" s="235"/>
      <c r="D132" s="236" t="s">
        <v>192</v>
      </c>
      <c r="E132" s="237" t="s">
        <v>19</v>
      </c>
      <c r="F132" s="238" t="s">
        <v>150</v>
      </c>
      <c r="G132" s="235"/>
      <c r="H132" s="239">
        <v>5</v>
      </c>
      <c r="I132" s="240"/>
      <c r="J132" s="235"/>
      <c r="K132" s="235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192</v>
      </c>
      <c r="AU132" s="245" t="s">
        <v>83</v>
      </c>
      <c r="AV132" s="13" t="s">
        <v>83</v>
      </c>
      <c r="AW132" s="13" t="s">
        <v>35</v>
      </c>
      <c r="AX132" s="13" t="s">
        <v>74</v>
      </c>
      <c r="AY132" s="245" t="s">
        <v>182</v>
      </c>
    </row>
    <row r="133" s="14" customFormat="1">
      <c r="A133" s="14"/>
      <c r="B133" s="246"/>
      <c r="C133" s="247"/>
      <c r="D133" s="236" t="s">
        <v>192</v>
      </c>
      <c r="E133" s="248" t="s">
        <v>19</v>
      </c>
      <c r="F133" s="249" t="s">
        <v>197</v>
      </c>
      <c r="G133" s="247"/>
      <c r="H133" s="250">
        <v>5</v>
      </c>
      <c r="I133" s="251"/>
      <c r="J133" s="247"/>
      <c r="K133" s="247"/>
      <c r="L133" s="252"/>
      <c r="M133" s="293"/>
      <c r="N133" s="294"/>
      <c r="O133" s="294"/>
      <c r="P133" s="294"/>
      <c r="Q133" s="294"/>
      <c r="R133" s="294"/>
      <c r="S133" s="294"/>
      <c r="T133" s="29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192</v>
      </c>
      <c r="AU133" s="256" t="s">
        <v>83</v>
      </c>
      <c r="AV133" s="14" t="s">
        <v>188</v>
      </c>
      <c r="AW133" s="14" t="s">
        <v>35</v>
      </c>
      <c r="AX133" s="14" t="s">
        <v>81</v>
      </c>
      <c r="AY133" s="256" t="s">
        <v>182</v>
      </c>
    </row>
    <row r="134" s="2" customFormat="1" ht="6.96" customHeight="1">
      <c r="A134" s="41"/>
      <c r="B134" s="62"/>
      <c r="C134" s="63"/>
      <c r="D134" s="63"/>
      <c r="E134" s="63"/>
      <c r="F134" s="63"/>
      <c r="G134" s="63"/>
      <c r="H134" s="63"/>
      <c r="I134" s="63"/>
      <c r="J134" s="63"/>
      <c r="K134" s="63"/>
      <c r="L134" s="47"/>
      <c r="M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</row>
  </sheetData>
  <sheetProtection sheet="1" autoFilter="0" formatColumns="0" formatRows="0" objects="1" scenarios="1" spinCount="100000" saltValue="vGN6NNrnba5fr0dWBPtI/2TtSHvfNqspWUdbshZcxu/v+lEvPUHR32RZw//zZXOfQZ8lK64xSsNaf8YUIHianw==" hashValue="//lFD9Cnk7Dzk/vIhd7NVasH8UthguNQ5SWSHWXrVwAoN+5lpBM82iL/RyRQsUZg+G+3AOqBv1SdUnPOovoGIQ==" algorithmName="SHA-512" password="E8BA"/>
  <autoFilter ref="C87:K13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94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83</v>
      </c>
    </row>
    <row r="4" s="1" customFormat="1" ht="24.96" customHeight="1">
      <c r="B4" s="23"/>
      <c r="D4" s="144" t="s">
        <v>140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Rekonstrukce LC Bohunka</v>
      </c>
      <c r="F7" s="146"/>
      <c r="G7" s="146"/>
      <c r="H7" s="146"/>
      <c r="L7" s="23"/>
    </row>
    <row r="8" s="2" customFormat="1" ht="12" customHeight="1">
      <c r="A8" s="41"/>
      <c r="B8" s="47"/>
      <c r="C8" s="41"/>
      <c r="D8" s="146" t="s">
        <v>148</v>
      </c>
      <c r="E8" s="41"/>
      <c r="F8" s="41"/>
      <c r="G8" s="41"/>
      <c r="H8" s="41"/>
      <c r="I8" s="41"/>
      <c r="J8" s="41"/>
      <c r="K8" s="41"/>
      <c r="L8" s="14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30" customHeight="1">
      <c r="A9" s="41"/>
      <c r="B9" s="47"/>
      <c r="C9" s="41"/>
      <c r="D9" s="41"/>
      <c r="E9" s="149" t="s">
        <v>476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6" t="s">
        <v>18</v>
      </c>
      <c r="E11" s="41"/>
      <c r="F11" s="136" t="s">
        <v>19</v>
      </c>
      <c r="G11" s="41"/>
      <c r="H11" s="41"/>
      <c r="I11" s="146" t="s">
        <v>20</v>
      </c>
      <c r="J11" s="136" t="s">
        <v>19</v>
      </c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6" t="s">
        <v>21</v>
      </c>
      <c r="E12" s="41"/>
      <c r="F12" s="136" t="s">
        <v>22</v>
      </c>
      <c r="G12" s="41"/>
      <c r="H12" s="41"/>
      <c r="I12" s="146" t="s">
        <v>23</v>
      </c>
      <c r="J12" s="150" t="str">
        <f>'Rekapitulace stavby'!AN8</f>
        <v>30. 4. 2024</v>
      </c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25</v>
      </c>
      <c r="E14" s="41"/>
      <c r="F14" s="41"/>
      <c r="G14" s="41"/>
      <c r="H14" s="41"/>
      <c r="I14" s="146" t="s">
        <v>26</v>
      </c>
      <c r="J14" s="136" t="s">
        <v>27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28</v>
      </c>
      <c r="F15" s="41"/>
      <c r="G15" s="41"/>
      <c r="H15" s="41"/>
      <c r="I15" s="146" t="s">
        <v>29</v>
      </c>
      <c r="J15" s="136" t="s">
        <v>30</v>
      </c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6" t="s">
        <v>31</v>
      </c>
      <c r="E17" s="41"/>
      <c r="F17" s="41"/>
      <c r="G17" s="41"/>
      <c r="H17" s="41"/>
      <c r="I17" s="146" t="s">
        <v>26</v>
      </c>
      <c r="J17" s="36" t="str">
        <f>'Rekapitulace stavby'!AN13</f>
        <v>Vyplň údaj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6" t="s">
        <v>29</v>
      </c>
      <c r="J18" s="36" t="str">
        <f>'Rekapitulace stavby'!AN14</f>
        <v>Vyplň údaj</v>
      </c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6" t="s">
        <v>33</v>
      </c>
      <c r="E20" s="41"/>
      <c r="F20" s="41"/>
      <c r="G20" s="41"/>
      <c r="H20" s="41"/>
      <c r="I20" s="146" t="s">
        <v>26</v>
      </c>
      <c r="J20" s="136" t="s">
        <v>19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34</v>
      </c>
      <c r="F21" s="41"/>
      <c r="G21" s="41"/>
      <c r="H21" s="41"/>
      <c r="I21" s="146" t="s">
        <v>29</v>
      </c>
      <c r="J21" s="136" t="s">
        <v>19</v>
      </c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6" t="s">
        <v>36</v>
      </c>
      <c r="E23" s="41"/>
      <c r="F23" s="41"/>
      <c r="G23" s="41"/>
      <c r="H23" s="41"/>
      <c r="I23" s="146" t="s">
        <v>26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37</v>
      </c>
      <c r="F24" s="41"/>
      <c r="G24" s="41"/>
      <c r="H24" s="41"/>
      <c r="I24" s="146" t="s">
        <v>29</v>
      </c>
      <c r="J24" s="136" t="s">
        <v>19</v>
      </c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6" t="s">
        <v>38</v>
      </c>
      <c r="E26" s="41"/>
      <c r="F26" s="41"/>
      <c r="G26" s="41"/>
      <c r="H26" s="41"/>
      <c r="I26" s="41"/>
      <c r="J26" s="41"/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1"/>
      <c r="B27" s="152"/>
      <c r="C27" s="151"/>
      <c r="D27" s="151"/>
      <c r="E27" s="153" t="s">
        <v>19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5"/>
      <c r="E29" s="155"/>
      <c r="F29" s="155"/>
      <c r="G29" s="155"/>
      <c r="H29" s="155"/>
      <c r="I29" s="155"/>
      <c r="J29" s="155"/>
      <c r="K29" s="155"/>
      <c r="L29" s="14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6" t="s">
        <v>40</v>
      </c>
      <c r="E30" s="41"/>
      <c r="F30" s="41"/>
      <c r="G30" s="41"/>
      <c r="H30" s="41"/>
      <c r="I30" s="41"/>
      <c r="J30" s="157">
        <f>ROUND(J81, 2)</f>
        <v>0</v>
      </c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8" t="s">
        <v>42</v>
      </c>
      <c r="G32" s="41"/>
      <c r="H32" s="41"/>
      <c r="I32" s="158" t="s">
        <v>41</v>
      </c>
      <c r="J32" s="158" t="s">
        <v>43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9" t="s">
        <v>44</v>
      </c>
      <c r="E33" s="146" t="s">
        <v>45</v>
      </c>
      <c r="F33" s="160">
        <f>ROUND((SUM(BE81:BE86)),  2)</f>
        <v>0</v>
      </c>
      <c r="G33" s="41"/>
      <c r="H33" s="41"/>
      <c r="I33" s="161">
        <v>0.20999999999999999</v>
      </c>
      <c r="J33" s="160">
        <f>ROUND(((SUM(BE81:BE86))*I33),  2)</f>
        <v>0</v>
      </c>
      <c r="K33" s="41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6" t="s">
        <v>46</v>
      </c>
      <c r="F34" s="160">
        <f>ROUND((SUM(BF81:BF86)),  2)</f>
        <v>0</v>
      </c>
      <c r="G34" s="41"/>
      <c r="H34" s="41"/>
      <c r="I34" s="161">
        <v>0.14999999999999999</v>
      </c>
      <c r="J34" s="160">
        <f>ROUND(((SUM(BF81:BF86))*I34),  2)</f>
        <v>0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6" t="s">
        <v>47</v>
      </c>
      <c r="F35" s="160">
        <f>ROUND((SUM(BG81:BG86)),  2)</f>
        <v>0</v>
      </c>
      <c r="G35" s="41"/>
      <c r="H35" s="41"/>
      <c r="I35" s="161">
        <v>0.20999999999999999</v>
      </c>
      <c r="J35" s="160">
        <f>0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6" t="s">
        <v>48</v>
      </c>
      <c r="F36" s="160">
        <f>ROUND((SUM(BH81:BH86)),  2)</f>
        <v>0</v>
      </c>
      <c r="G36" s="41"/>
      <c r="H36" s="41"/>
      <c r="I36" s="161">
        <v>0.14999999999999999</v>
      </c>
      <c r="J36" s="160">
        <f>0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49</v>
      </c>
      <c r="F37" s="160">
        <f>ROUND((SUM(BI81:BI86)),  2)</f>
        <v>0</v>
      </c>
      <c r="G37" s="41"/>
      <c r="H37" s="41"/>
      <c r="I37" s="161">
        <v>0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2"/>
      <c r="D39" s="163" t="s">
        <v>50</v>
      </c>
      <c r="E39" s="164"/>
      <c r="F39" s="164"/>
      <c r="G39" s="165" t="s">
        <v>51</v>
      </c>
      <c r="H39" s="166" t="s">
        <v>52</v>
      </c>
      <c r="I39" s="164"/>
      <c r="J39" s="167">
        <f>SUM(J30:J37)</f>
        <v>0</v>
      </c>
      <c r="K39" s="168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9"/>
      <c r="C40" s="170"/>
      <c r="D40" s="170"/>
      <c r="E40" s="170"/>
      <c r="F40" s="170"/>
      <c r="G40" s="170"/>
      <c r="H40" s="170"/>
      <c r="I40" s="170"/>
      <c r="J40" s="170"/>
      <c r="K40" s="170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1"/>
      <c r="C44" s="172"/>
      <c r="D44" s="172"/>
      <c r="E44" s="172"/>
      <c r="F44" s="172"/>
      <c r="G44" s="172"/>
      <c r="H44" s="172"/>
      <c r="I44" s="172"/>
      <c r="J44" s="172"/>
      <c r="K44" s="172"/>
      <c r="L44" s="14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158</v>
      </c>
      <c r="D45" s="43"/>
      <c r="E45" s="43"/>
      <c r="F45" s="43"/>
      <c r="G45" s="43"/>
      <c r="H45" s="43"/>
      <c r="I45" s="43"/>
      <c r="J45" s="43"/>
      <c r="K45" s="43"/>
      <c r="L45" s="14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3" t="str">
        <f>E7</f>
        <v>Rekonstrukce LC Bohunka</v>
      </c>
      <c r="F48" s="35"/>
      <c r="G48" s="35"/>
      <c r="H48" s="35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148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30" customHeight="1">
      <c r="A50" s="41"/>
      <c r="B50" s="42"/>
      <c r="C50" s="43"/>
      <c r="D50" s="43"/>
      <c r="E50" s="72" t="str">
        <f>E9</f>
        <v>24039-14XC-SO-02 - 006 - Projekční a průzkumné práce a inženýrská činnost během realizace projektu</v>
      </c>
      <c r="F50" s="43"/>
      <c r="G50" s="43"/>
      <c r="H50" s="43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k.ú. Milonice, Lažany</v>
      </c>
      <c r="G52" s="43"/>
      <c r="H52" s="43"/>
      <c r="I52" s="35" t="s">
        <v>23</v>
      </c>
      <c r="J52" s="75" t="str">
        <f>IF(J12="","",J12)</f>
        <v>30. 4. 2024</v>
      </c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Lesy města Brna, a.s.</v>
      </c>
      <c r="G54" s="43"/>
      <c r="H54" s="43"/>
      <c r="I54" s="35" t="s">
        <v>33</v>
      </c>
      <c r="J54" s="39" t="str">
        <f>E21</f>
        <v>Regioprojekt Brno, s.r.o.</v>
      </c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36</v>
      </c>
      <c r="J55" s="39" t="str">
        <f>E24</f>
        <v>Ing. Ondřej Ševčík</v>
      </c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4" t="s">
        <v>159</v>
      </c>
      <c r="D57" s="175"/>
      <c r="E57" s="175"/>
      <c r="F57" s="175"/>
      <c r="G57" s="175"/>
      <c r="H57" s="175"/>
      <c r="I57" s="175"/>
      <c r="J57" s="176" t="s">
        <v>160</v>
      </c>
      <c r="K57" s="175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7" t="s">
        <v>72</v>
      </c>
      <c r="D59" s="43"/>
      <c r="E59" s="43"/>
      <c r="F59" s="43"/>
      <c r="G59" s="43"/>
      <c r="H59" s="43"/>
      <c r="I59" s="43"/>
      <c r="J59" s="105">
        <f>J81</f>
        <v>0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161</v>
      </c>
    </row>
    <row r="60" s="9" customFormat="1" ht="24.96" customHeight="1">
      <c r="A60" s="9"/>
      <c r="B60" s="178"/>
      <c r="C60" s="179"/>
      <c r="D60" s="180" t="s">
        <v>477</v>
      </c>
      <c r="E60" s="181"/>
      <c r="F60" s="181"/>
      <c r="G60" s="181"/>
      <c r="H60" s="181"/>
      <c r="I60" s="181"/>
      <c r="J60" s="182">
        <f>J82</f>
        <v>0</v>
      </c>
      <c r="K60" s="179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28"/>
      <c r="D61" s="185" t="s">
        <v>478</v>
      </c>
      <c r="E61" s="186"/>
      <c r="F61" s="186"/>
      <c r="G61" s="186"/>
      <c r="H61" s="186"/>
      <c r="I61" s="186"/>
      <c r="J61" s="187">
        <f>J83</f>
        <v>0</v>
      </c>
      <c r="K61" s="128"/>
      <c r="L61" s="18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7" s="2" customFormat="1" ht="6.96" customHeight="1">
      <c r="A67" s="41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4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24.96" customHeight="1">
      <c r="A68" s="41"/>
      <c r="B68" s="42"/>
      <c r="C68" s="26" t="s">
        <v>167</v>
      </c>
      <c r="D68" s="43"/>
      <c r="E68" s="43"/>
      <c r="F68" s="43"/>
      <c r="G68" s="43"/>
      <c r="H68" s="43"/>
      <c r="I68" s="43"/>
      <c r="J68" s="43"/>
      <c r="K68" s="43"/>
      <c r="L68" s="14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2" customHeight="1">
      <c r="A70" s="41"/>
      <c r="B70" s="42"/>
      <c r="C70" s="35" t="s">
        <v>16</v>
      </c>
      <c r="D70" s="43"/>
      <c r="E70" s="43"/>
      <c r="F70" s="43"/>
      <c r="G70" s="43"/>
      <c r="H70" s="43"/>
      <c r="I70" s="43"/>
      <c r="J70" s="43"/>
      <c r="K70" s="43"/>
      <c r="L70" s="14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6.5" customHeight="1">
      <c r="A71" s="41"/>
      <c r="B71" s="42"/>
      <c r="C71" s="43"/>
      <c r="D71" s="43"/>
      <c r="E71" s="173" t="str">
        <f>E7</f>
        <v>Rekonstrukce LC Bohunka</v>
      </c>
      <c r="F71" s="35"/>
      <c r="G71" s="35"/>
      <c r="H71" s="35"/>
      <c r="I71" s="43"/>
      <c r="J71" s="43"/>
      <c r="K71" s="43"/>
      <c r="L71" s="14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148</v>
      </c>
      <c r="D72" s="43"/>
      <c r="E72" s="43"/>
      <c r="F72" s="43"/>
      <c r="G72" s="43"/>
      <c r="H72" s="43"/>
      <c r="I72" s="43"/>
      <c r="J72" s="43"/>
      <c r="K72" s="43"/>
      <c r="L72" s="14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30" customHeight="1">
      <c r="A73" s="41"/>
      <c r="B73" s="42"/>
      <c r="C73" s="43"/>
      <c r="D73" s="43"/>
      <c r="E73" s="72" t="str">
        <f>E9</f>
        <v>24039-14XC-SO-02 - 006 - Projekční a průzkumné práce a inženýrská činnost během realizace projektu</v>
      </c>
      <c r="F73" s="43"/>
      <c r="G73" s="43"/>
      <c r="H73" s="43"/>
      <c r="I73" s="43"/>
      <c r="J73" s="43"/>
      <c r="K73" s="43"/>
      <c r="L73" s="14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21</v>
      </c>
      <c r="D75" s="43"/>
      <c r="E75" s="43"/>
      <c r="F75" s="30" t="str">
        <f>F12</f>
        <v>k.ú. Milonice, Lažany</v>
      </c>
      <c r="G75" s="43"/>
      <c r="H75" s="43"/>
      <c r="I75" s="35" t="s">
        <v>23</v>
      </c>
      <c r="J75" s="75" t="str">
        <f>IF(J12="","",J12)</f>
        <v>30. 4. 2024</v>
      </c>
      <c r="K75" s="43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5.65" customHeight="1">
      <c r="A77" s="41"/>
      <c r="B77" s="42"/>
      <c r="C77" s="35" t="s">
        <v>25</v>
      </c>
      <c r="D77" s="43"/>
      <c r="E77" s="43"/>
      <c r="F77" s="30" t="str">
        <f>E15</f>
        <v>Lesy města Brna, a.s.</v>
      </c>
      <c r="G77" s="43"/>
      <c r="H77" s="43"/>
      <c r="I77" s="35" t="s">
        <v>33</v>
      </c>
      <c r="J77" s="39" t="str">
        <f>E21</f>
        <v>Regioprojekt Brno, s.r.o.</v>
      </c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31</v>
      </c>
      <c r="D78" s="43"/>
      <c r="E78" s="43"/>
      <c r="F78" s="30" t="str">
        <f>IF(E18="","",E18)</f>
        <v>Vyplň údaj</v>
      </c>
      <c r="G78" s="43"/>
      <c r="H78" s="43"/>
      <c r="I78" s="35" t="s">
        <v>36</v>
      </c>
      <c r="J78" s="39" t="str">
        <f>E24</f>
        <v>Ing. Ondřej Ševčík</v>
      </c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0.32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1" customFormat="1" ht="29.28" customHeight="1">
      <c r="A80" s="189"/>
      <c r="B80" s="190"/>
      <c r="C80" s="191" t="s">
        <v>168</v>
      </c>
      <c r="D80" s="192" t="s">
        <v>59</v>
      </c>
      <c r="E80" s="192" t="s">
        <v>55</v>
      </c>
      <c r="F80" s="192" t="s">
        <v>56</v>
      </c>
      <c r="G80" s="192" t="s">
        <v>169</v>
      </c>
      <c r="H80" s="192" t="s">
        <v>170</v>
      </c>
      <c r="I80" s="192" t="s">
        <v>171</v>
      </c>
      <c r="J80" s="192" t="s">
        <v>160</v>
      </c>
      <c r="K80" s="193" t="s">
        <v>172</v>
      </c>
      <c r="L80" s="194"/>
      <c r="M80" s="95" t="s">
        <v>19</v>
      </c>
      <c r="N80" s="96" t="s">
        <v>44</v>
      </c>
      <c r="O80" s="96" t="s">
        <v>173</v>
      </c>
      <c r="P80" s="96" t="s">
        <v>174</v>
      </c>
      <c r="Q80" s="96" t="s">
        <v>175</v>
      </c>
      <c r="R80" s="96" t="s">
        <v>176</v>
      </c>
      <c r="S80" s="96" t="s">
        <v>177</v>
      </c>
      <c r="T80" s="97" t="s">
        <v>178</v>
      </c>
      <c r="U80" s="189"/>
      <c r="V80" s="189"/>
      <c r="W80" s="189"/>
      <c r="X80" s="189"/>
      <c r="Y80" s="189"/>
      <c r="Z80" s="189"/>
      <c r="AA80" s="189"/>
      <c r="AB80" s="189"/>
      <c r="AC80" s="189"/>
      <c r="AD80" s="189"/>
      <c r="AE80" s="189"/>
    </row>
    <row r="81" s="2" customFormat="1" ht="22.8" customHeight="1">
      <c r="A81" s="41"/>
      <c r="B81" s="42"/>
      <c r="C81" s="102" t="s">
        <v>179</v>
      </c>
      <c r="D81" s="43"/>
      <c r="E81" s="43"/>
      <c r="F81" s="43"/>
      <c r="G81" s="43"/>
      <c r="H81" s="43"/>
      <c r="I81" s="43"/>
      <c r="J81" s="195">
        <f>BK81</f>
        <v>0</v>
      </c>
      <c r="K81" s="43"/>
      <c r="L81" s="47"/>
      <c r="M81" s="98"/>
      <c r="N81" s="196"/>
      <c r="O81" s="99"/>
      <c r="P81" s="197">
        <f>P82</f>
        <v>0</v>
      </c>
      <c r="Q81" s="99"/>
      <c r="R81" s="197">
        <f>R82</f>
        <v>0</v>
      </c>
      <c r="S81" s="99"/>
      <c r="T81" s="198">
        <f>T82</f>
        <v>0</v>
      </c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T81" s="20" t="s">
        <v>73</v>
      </c>
      <c r="AU81" s="20" t="s">
        <v>161</v>
      </c>
      <c r="BK81" s="199">
        <f>BK82</f>
        <v>0</v>
      </c>
    </row>
    <row r="82" s="12" customFormat="1" ht="25.92" customHeight="1">
      <c r="A82" s="12"/>
      <c r="B82" s="200"/>
      <c r="C82" s="201"/>
      <c r="D82" s="202" t="s">
        <v>73</v>
      </c>
      <c r="E82" s="203" t="s">
        <v>479</v>
      </c>
      <c r="F82" s="203" t="s">
        <v>479</v>
      </c>
      <c r="G82" s="201"/>
      <c r="H82" s="201"/>
      <c r="I82" s="204"/>
      <c r="J82" s="205">
        <f>BK82</f>
        <v>0</v>
      </c>
      <c r="K82" s="201"/>
      <c r="L82" s="206"/>
      <c r="M82" s="207"/>
      <c r="N82" s="208"/>
      <c r="O82" s="208"/>
      <c r="P82" s="209">
        <f>P83</f>
        <v>0</v>
      </c>
      <c r="Q82" s="208"/>
      <c r="R82" s="209">
        <f>R83</f>
        <v>0</v>
      </c>
      <c r="S82" s="208"/>
      <c r="T82" s="21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1" t="s">
        <v>81</v>
      </c>
      <c r="AT82" s="212" t="s">
        <v>73</v>
      </c>
      <c r="AU82" s="212" t="s">
        <v>74</v>
      </c>
      <c r="AY82" s="211" t="s">
        <v>182</v>
      </c>
      <c r="BK82" s="213">
        <f>BK83</f>
        <v>0</v>
      </c>
    </row>
    <row r="83" s="12" customFormat="1" ht="22.8" customHeight="1">
      <c r="A83" s="12"/>
      <c r="B83" s="200"/>
      <c r="C83" s="201"/>
      <c r="D83" s="202" t="s">
        <v>73</v>
      </c>
      <c r="E83" s="214" t="s">
        <v>421</v>
      </c>
      <c r="F83" s="214" t="s">
        <v>422</v>
      </c>
      <c r="G83" s="201"/>
      <c r="H83" s="201"/>
      <c r="I83" s="204"/>
      <c r="J83" s="215">
        <f>BK83</f>
        <v>0</v>
      </c>
      <c r="K83" s="201"/>
      <c r="L83" s="206"/>
      <c r="M83" s="207"/>
      <c r="N83" s="208"/>
      <c r="O83" s="208"/>
      <c r="P83" s="209">
        <f>SUM(P84:P86)</f>
        <v>0</v>
      </c>
      <c r="Q83" s="208"/>
      <c r="R83" s="209">
        <f>SUM(R84:R86)</f>
        <v>0</v>
      </c>
      <c r="S83" s="208"/>
      <c r="T83" s="210">
        <f>SUM(T84:T86)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1" t="s">
        <v>81</v>
      </c>
      <c r="AT83" s="212" t="s">
        <v>73</v>
      </c>
      <c r="AU83" s="212" t="s">
        <v>81</v>
      </c>
      <c r="AY83" s="211" t="s">
        <v>182</v>
      </c>
      <c r="BK83" s="213">
        <f>SUM(BK84:BK86)</f>
        <v>0</v>
      </c>
    </row>
    <row r="84" s="2" customFormat="1" ht="24.15" customHeight="1">
      <c r="A84" s="41"/>
      <c r="B84" s="42"/>
      <c r="C84" s="216" t="s">
        <v>81</v>
      </c>
      <c r="D84" s="216" t="s">
        <v>184</v>
      </c>
      <c r="E84" s="217" t="s">
        <v>480</v>
      </c>
      <c r="F84" s="218" t="s">
        <v>481</v>
      </c>
      <c r="G84" s="219" t="s">
        <v>306</v>
      </c>
      <c r="H84" s="220">
        <v>1</v>
      </c>
      <c r="I84" s="221"/>
      <c r="J84" s="222">
        <f>ROUND(I84*H84,2)</f>
        <v>0</v>
      </c>
      <c r="K84" s="218" t="s">
        <v>19</v>
      </c>
      <c r="L84" s="47"/>
      <c r="M84" s="223" t="s">
        <v>19</v>
      </c>
      <c r="N84" s="224" t="s">
        <v>45</v>
      </c>
      <c r="O84" s="87"/>
      <c r="P84" s="225">
        <f>O84*H84</f>
        <v>0</v>
      </c>
      <c r="Q84" s="225">
        <v>0</v>
      </c>
      <c r="R84" s="225">
        <f>Q84*H84</f>
        <v>0</v>
      </c>
      <c r="S84" s="225">
        <v>0</v>
      </c>
      <c r="T84" s="226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27" t="s">
        <v>188</v>
      </c>
      <c r="AT84" s="227" t="s">
        <v>184</v>
      </c>
      <c r="AU84" s="227" t="s">
        <v>83</v>
      </c>
      <c r="AY84" s="20" t="s">
        <v>182</v>
      </c>
      <c r="BE84" s="228">
        <f>IF(N84="základní",J84,0)</f>
        <v>0</v>
      </c>
      <c r="BF84" s="228">
        <f>IF(N84="snížená",J84,0)</f>
        <v>0</v>
      </c>
      <c r="BG84" s="228">
        <f>IF(N84="zákl. přenesená",J84,0)</f>
        <v>0</v>
      </c>
      <c r="BH84" s="228">
        <f>IF(N84="sníž. přenesená",J84,0)</f>
        <v>0</v>
      </c>
      <c r="BI84" s="228">
        <f>IF(N84="nulová",J84,0)</f>
        <v>0</v>
      </c>
      <c r="BJ84" s="20" t="s">
        <v>81</v>
      </c>
      <c r="BK84" s="228">
        <f>ROUND(I84*H84,2)</f>
        <v>0</v>
      </c>
      <c r="BL84" s="20" t="s">
        <v>188</v>
      </c>
      <c r="BM84" s="227" t="s">
        <v>482</v>
      </c>
    </row>
    <row r="85" s="2" customFormat="1">
      <c r="A85" s="41"/>
      <c r="B85" s="42"/>
      <c r="C85" s="43"/>
      <c r="D85" s="236" t="s">
        <v>308</v>
      </c>
      <c r="E85" s="43"/>
      <c r="F85" s="278" t="s">
        <v>483</v>
      </c>
      <c r="G85" s="43"/>
      <c r="H85" s="43"/>
      <c r="I85" s="231"/>
      <c r="J85" s="43"/>
      <c r="K85" s="43"/>
      <c r="L85" s="47"/>
      <c r="M85" s="232"/>
      <c r="N85" s="233"/>
      <c r="O85" s="87"/>
      <c r="P85" s="87"/>
      <c r="Q85" s="87"/>
      <c r="R85" s="87"/>
      <c r="S85" s="87"/>
      <c r="T85" s="88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308</v>
      </c>
      <c r="AU85" s="20" t="s">
        <v>83</v>
      </c>
    </row>
    <row r="86" s="2" customFormat="1" ht="37.8" customHeight="1">
      <c r="A86" s="41"/>
      <c r="B86" s="42"/>
      <c r="C86" s="216" t="s">
        <v>83</v>
      </c>
      <c r="D86" s="216" t="s">
        <v>184</v>
      </c>
      <c r="E86" s="217" t="s">
        <v>484</v>
      </c>
      <c r="F86" s="218" t="s">
        <v>485</v>
      </c>
      <c r="G86" s="219" t="s">
        <v>306</v>
      </c>
      <c r="H86" s="220">
        <v>1</v>
      </c>
      <c r="I86" s="221"/>
      <c r="J86" s="222">
        <f>ROUND(I86*H86,2)</f>
        <v>0</v>
      </c>
      <c r="K86" s="218" t="s">
        <v>19</v>
      </c>
      <c r="L86" s="47"/>
      <c r="M86" s="296" t="s">
        <v>19</v>
      </c>
      <c r="N86" s="297" t="s">
        <v>45</v>
      </c>
      <c r="O86" s="291"/>
      <c r="P86" s="298">
        <f>O86*H86</f>
        <v>0</v>
      </c>
      <c r="Q86" s="298">
        <v>0</v>
      </c>
      <c r="R86" s="298">
        <f>Q86*H86</f>
        <v>0</v>
      </c>
      <c r="S86" s="298">
        <v>0</v>
      </c>
      <c r="T86" s="299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27" t="s">
        <v>188</v>
      </c>
      <c r="AT86" s="227" t="s">
        <v>184</v>
      </c>
      <c r="AU86" s="227" t="s">
        <v>83</v>
      </c>
      <c r="AY86" s="20" t="s">
        <v>182</v>
      </c>
      <c r="BE86" s="228">
        <f>IF(N86="základní",J86,0)</f>
        <v>0</v>
      </c>
      <c r="BF86" s="228">
        <f>IF(N86="snížená",J86,0)</f>
        <v>0</v>
      </c>
      <c r="BG86" s="228">
        <f>IF(N86="zákl. přenesená",J86,0)</f>
        <v>0</v>
      </c>
      <c r="BH86" s="228">
        <f>IF(N86="sníž. přenesená",J86,0)</f>
        <v>0</v>
      </c>
      <c r="BI86" s="228">
        <f>IF(N86="nulová",J86,0)</f>
        <v>0</v>
      </c>
      <c r="BJ86" s="20" t="s">
        <v>81</v>
      </c>
      <c r="BK86" s="228">
        <f>ROUND(I86*H86,2)</f>
        <v>0</v>
      </c>
      <c r="BL86" s="20" t="s">
        <v>188</v>
      </c>
      <c r="BM86" s="227" t="s">
        <v>486</v>
      </c>
    </row>
    <row r="87" s="2" customFormat="1" ht="6.96" customHeight="1">
      <c r="A87" s="41"/>
      <c r="B87" s="62"/>
      <c r="C87" s="63"/>
      <c r="D87" s="63"/>
      <c r="E87" s="63"/>
      <c r="F87" s="63"/>
      <c r="G87" s="63"/>
      <c r="H87" s="63"/>
      <c r="I87" s="63"/>
      <c r="J87" s="63"/>
      <c r="K87" s="63"/>
      <c r="L87" s="47"/>
      <c r="M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</sheetData>
  <sheetProtection sheet="1" autoFilter="0" formatColumns="0" formatRows="0" objects="1" scenarios="1" spinCount="100000" saltValue="rYO4b7ApVCq/REUV1KDbD+MhkVYQ7JXX4SfbozcQ51snVUp2WiT2ertNSZhU1yXZLxfEJJ5xnEEbytQWqySXvA==" hashValue="c2lbSqSVf4XhHyq9Oye1/wKulF0F/NoALu+hXAw7LLKnTXFHRLqbClFYuNglItSRKPEmnWRuCWWcv3BZ0QOeww==" algorithmName="SHA-512" password="E8BA"/>
  <autoFilter ref="C80:K8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100</v>
      </c>
      <c r="AZ2" s="141" t="s">
        <v>487</v>
      </c>
      <c r="BA2" s="141" t="s">
        <v>488</v>
      </c>
      <c r="BB2" s="141" t="s">
        <v>214</v>
      </c>
      <c r="BC2" s="141" t="s">
        <v>489</v>
      </c>
      <c r="BD2" s="141" t="s">
        <v>83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83</v>
      </c>
      <c r="AZ3" s="141" t="s">
        <v>490</v>
      </c>
      <c r="BA3" s="141" t="s">
        <v>19</v>
      </c>
      <c r="BB3" s="141" t="s">
        <v>19</v>
      </c>
      <c r="BC3" s="141" t="s">
        <v>491</v>
      </c>
      <c r="BD3" s="141" t="s">
        <v>83</v>
      </c>
    </row>
    <row r="4" s="1" customFormat="1" ht="24.96" customHeight="1">
      <c r="B4" s="23"/>
      <c r="D4" s="144" t="s">
        <v>140</v>
      </c>
      <c r="L4" s="23"/>
      <c r="M4" s="145" t="s">
        <v>10</v>
      </c>
      <c r="AT4" s="20" t="s">
        <v>4</v>
      </c>
      <c r="AZ4" s="141" t="s">
        <v>492</v>
      </c>
      <c r="BA4" s="141" t="s">
        <v>19</v>
      </c>
      <c r="BB4" s="141" t="s">
        <v>19</v>
      </c>
      <c r="BC4" s="141" t="s">
        <v>493</v>
      </c>
      <c r="BD4" s="141" t="s">
        <v>83</v>
      </c>
    </row>
    <row r="5" s="1" customFormat="1" ht="6.96" customHeight="1">
      <c r="B5" s="23"/>
      <c r="L5" s="23"/>
      <c r="AZ5" s="141" t="s">
        <v>494</v>
      </c>
      <c r="BA5" s="141" t="s">
        <v>19</v>
      </c>
      <c r="BB5" s="141" t="s">
        <v>19</v>
      </c>
      <c r="BC5" s="141" t="s">
        <v>495</v>
      </c>
      <c r="BD5" s="141" t="s">
        <v>83</v>
      </c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Rekonstrukce LC Bohunka</v>
      </c>
      <c r="F7" s="146"/>
      <c r="G7" s="146"/>
      <c r="H7" s="146"/>
      <c r="L7" s="23"/>
    </row>
    <row r="8" s="1" customFormat="1" ht="12" customHeight="1">
      <c r="B8" s="23"/>
      <c r="D8" s="146" t="s">
        <v>148</v>
      </c>
      <c r="L8" s="23"/>
    </row>
    <row r="9" s="2" customFormat="1" ht="16.5" customHeight="1">
      <c r="A9" s="41"/>
      <c r="B9" s="47"/>
      <c r="C9" s="41"/>
      <c r="D9" s="41"/>
      <c r="E9" s="147" t="s">
        <v>496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154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30" customHeight="1">
      <c r="A11" s="41"/>
      <c r="B11" s="47"/>
      <c r="C11" s="41"/>
      <c r="D11" s="41"/>
      <c r="E11" s="149" t="s">
        <v>497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30. 4. 2024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27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28</v>
      </c>
      <c r="F17" s="41"/>
      <c r="G17" s="41"/>
      <c r="H17" s="41"/>
      <c r="I17" s="146" t="s">
        <v>29</v>
      </c>
      <c r="J17" s="136" t="s">
        <v>30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31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29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33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34</v>
      </c>
      <c r="F23" s="41"/>
      <c r="G23" s="41"/>
      <c r="H23" s="41"/>
      <c r="I23" s="146" t="s">
        <v>29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36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37</v>
      </c>
      <c r="F26" s="41"/>
      <c r="G26" s="41"/>
      <c r="H26" s="41"/>
      <c r="I26" s="146" t="s">
        <v>29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38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40</v>
      </c>
      <c r="E32" s="41"/>
      <c r="F32" s="41"/>
      <c r="G32" s="41"/>
      <c r="H32" s="41"/>
      <c r="I32" s="41"/>
      <c r="J32" s="157">
        <f>ROUND(J90,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42</v>
      </c>
      <c r="G34" s="41"/>
      <c r="H34" s="41"/>
      <c r="I34" s="158" t="s">
        <v>41</v>
      </c>
      <c r="J34" s="158" t="s">
        <v>43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44</v>
      </c>
      <c r="E35" s="146" t="s">
        <v>45</v>
      </c>
      <c r="F35" s="160">
        <f>ROUND((SUM(BE90:BE184)),  2)</f>
        <v>0</v>
      </c>
      <c r="G35" s="41"/>
      <c r="H35" s="41"/>
      <c r="I35" s="161">
        <v>0.20999999999999999</v>
      </c>
      <c r="J35" s="160">
        <f>ROUND(((SUM(BE90:BE184))*I35),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46</v>
      </c>
      <c r="F36" s="160">
        <f>ROUND((SUM(BF90:BF184)),  2)</f>
        <v>0</v>
      </c>
      <c r="G36" s="41"/>
      <c r="H36" s="41"/>
      <c r="I36" s="161">
        <v>0.14999999999999999</v>
      </c>
      <c r="J36" s="160">
        <f>ROUND(((SUM(BF90:BF184))*I36),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47</v>
      </c>
      <c r="F37" s="160">
        <f>ROUND((SUM(BG90:BG184)),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48</v>
      </c>
      <c r="F38" s="160">
        <f>ROUND((SUM(BH90:BH184)),  2)</f>
        <v>0</v>
      </c>
      <c r="G38" s="41"/>
      <c r="H38" s="41"/>
      <c r="I38" s="161">
        <v>0.14999999999999999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49</v>
      </c>
      <c r="F39" s="160">
        <f>ROUND((SUM(BI90:BI184)),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50</v>
      </c>
      <c r="E41" s="164"/>
      <c r="F41" s="164"/>
      <c r="G41" s="165" t="s">
        <v>51</v>
      </c>
      <c r="H41" s="166" t="s">
        <v>52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158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Rekonstrukce LC Bohunka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148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496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154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30" customHeight="1">
      <c r="A54" s="41"/>
      <c r="B54" s="42"/>
      <c r="C54" s="43"/>
      <c r="D54" s="43"/>
      <c r="E54" s="72" t="str">
        <f>E11</f>
        <v>24039-14XC-SO-03-01 - 007.03 - Hospodářský propustek DN 400- 500 o délce do 10 m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k.ú. Milonice, Lažany</v>
      </c>
      <c r="G56" s="43"/>
      <c r="H56" s="43"/>
      <c r="I56" s="35" t="s">
        <v>23</v>
      </c>
      <c r="J56" s="75" t="str">
        <f>IF(J14="","",J14)</f>
        <v>30. 4. 2024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25.65" customHeight="1">
      <c r="A58" s="41"/>
      <c r="B58" s="42"/>
      <c r="C58" s="35" t="s">
        <v>25</v>
      </c>
      <c r="D58" s="43"/>
      <c r="E58" s="43"/>
      <c r="F58" s="30" t="str">
        <f>E17</f>
        <v>Lesy města Brna, a.s.</v>
      </c>
      <c r="G58" s="43"/>
      <c r="H58" s="43"/>
      <c r="I58" s="35" t="s">
        <v>33</v>
      </c>
      <c r="J58" s="39" t="str">
        <f>E23</f>
        <v>Regioprojekt Brno, s.r.o.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36</v>
      </c>
      <c r="J59" s="39" t="str">
        <f>E26</f>
        <v>Ing. Ondřej Ševčík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159</v>
      </c>
      <c r="D61" s="175"/>
      <c r="E61" s="175"/>
      <c r="F61" s="175"/>
      <c r="G61" s="175"/>
      <c r="H61" s="175"/>
      <c r="I61" s="175"/>
      <c r="J61" s="176" t="s">
        <v>160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72</v>
      </c>
      <c r="D63" s="43"/>
      <c r="E63" s="43"/>
      <c r="F63" s="43"/>
      <c r="G63" s="43"/>
      <c r="H63" s="43"/>
      <c r="I63" s="43"/>
      <c r="J63" s="105">
        <f>J90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161</v>
      </c>
    </row>
    <row r="64" s="9" customFormat="1" ht="24.96" customHeight="1">
      <c r="A64" s="9"/>
      <c r="B64" s="178"/>
      <c r="C64" s="179"/>
      <c r="D64" s="180" t="s">
        <v>162</v>
      </c>
      <c r="E64" s="181"/>
      <c r="F64" s="181"/>
      <c r="G64" s="181"/>
      <c r="H64" s="181"/>
      <c r="I64" s="181"/>
      <c r="J64" s="182">
        <f>J91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163</v>
      </c>
      <c r="E65" s="186"/>
      <c r="F65" s="186"/>
      <c r="G65" s="186"/>
      <c r="H65" s="186"/>
      <c r="I65" s="186"/>
      <c r="J65" s="187">
        <f>J92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8"/>
      <c r="D66" s="185" t="s">
        <v>498</v>
      </c>
      <c r="E66" s="186"/>
      <c r="F66" s="186"/>
      <c r="G66" s="186"/>
      <c r="H66" s="186"/>
      <c r="I66" s="186"/>
      <c r="J66" s="187">
        <f>J133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8"/>
      <c r="D67" s="185" t="s">
        <v>499</v>
      </c>
      <c r="E67" s="186"/>
      <c r="F67" s="186"/>
      <c r="G67" s="186"/>
      <c r="H67" s="186"/>
      <c r="I67" s="186"/>
      <c r="J67" s="187">
        <f>J144</f>
        <v>0</v>
      </c>
      <c r="K67" s="128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8"/>
      <c r="D68" s="185" t="s">
        <v>166</v>
      </c>
      <c r="E68" s="186"/>
      <c r="F68" s="186"/>
      <c r="G68" s="186"/>
      <c r="H68" s="186"/>
      <c r="I68" s="186"/>
      <c r="J68" s="187">
        <f>J180</f>
        <v>0</v>
      </c>
      <c r="K68" s="128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167</v>
      </c>
      <c r="D75" s="43"/>
      <c r="E75" s="43"/>
      <c r="F75" s="43"/>
      <c r="G75" s="43"/>
      <c r="H75" s="43"/>
      <c r="I75" s="43"/>
      <c r="J75" s="43"/>
      <c r="K75" s="43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73" t="str">
        <f>E7</f>
        <v>Rekonstrukce LC Bohunka</v>
      </c>
      <c r="F78" s="35"/>
      <c r="G78" s="35"/>
      <c r="H78" s="35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" customFormat="1" ht="12" customHeight="1">
      <c r="B79" s="24"/>
      <c r="C79" s="35" t="s">
        <v>148</v>
      </c>
      <c r="D79" s="25"/>
      <c r="E79" s="25"/>
      <c r="F79" s="25"/>
      <c r="G79" s="25"/>
      <c r="H79" s="25"/>
      <c r="I79" s="25"/>
      <c r="J79" s="25"/>
      <c r="K79" s="25"/>
      <c r="L79" s="23"/>
    </row>
    <row r="80" s="2" customFormat="1" ht="16.5" customHeight="1">
      <c r="A80" s="41"/>
      <c r="B80" s="42"/>
      <c r="C80" s="43"/>
      <c r="D80" s="43"/>
      <c r="E80" s="173" t="s">
        <v>496</v>
      </c>
      <c r="F80" s="43"/>
      <c r="G80" s="43"/>
      <c r="H80" s="43"/>
      <c r="I80" s="43"/>
      <c r="J80" s="43"/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154</v>
      </c>
      <c r="D81" s="43"/>
      <c r="E81" s="43"/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30" customHeight="1">
      <c r="A82" s="41"/>
      <c r="B82" s="42"/>
      <c r="C82" s="43"/>
      <c r="D82" s="43"/>
      <c r="E82" s="72" t="str">
        <f>E11</f>
        <v>24039-14XC-SO-03-01 - 007.03 - Hospodářský propustek DN 400- 500 o délce do 10 m</v>
      </c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21</v>
      </c>
      <c r="D84" s="43"/>
      <c r="E84" s="43"/>
      <c r="F84" s="30" t="str">
        <f>F14</f>
        <v>k.ú. Milonice, Lažany</v>
      </c>
      <c r="G84" s="43"/>
      <c r="H84" s="43"/>
      <c r="I84" s="35" t="s">
        <v>23</v>
      </c>
      <c r="J84" s="75" t="str">
        <f>IF(J14="","",J14)</f>
        <v>30. 4. 2024</v>
      </c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25.65" customHeight="1">
      <c r="A86" s="41"/>
      <c r="B86" s="42"/>
      <c r="C86" s="35" t="s">
        <v>25</v>
      </c>
      <c r="D86" s="43"/>
      <c r="E86" s="43"/>
      <c r="F86" s="30" t="str">
        <f>E17</f>
        <v>Lesy města Brna, a.s.</v>
      </c>
      <c r="G86" s="43"/>
      <c r="H86" s="43"/>
      <c r="I86" s="35" t="s">
        <v>33</v>
      </c>
      <c r="J86" s="39" t="str">
        <f>E23</f>
        <v>Regioprojekt Brno, s.r.o.</v>
      </c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5" t="s">
        <v>31</v>
      </c>
      <c r="D87" s="43"/>
      <c r="E87" s="43"/>
      <c r="F87" s="30" t="str">
        <f>IF(E20="","",E20)</f>
        <v>Vyplň údaj</v>
      </c>
      <c r="G87" s="43"/>
      <c r="H87" s="43"/>
      <c r="I87" s="35" t="s">
        <v>36</v>
      </c>
      <c r="J87" s="39" t="str">
        <f>E26</f>
        <v>Ing. Ondřej Ševčík</v>
      </c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0.32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11" customFormat="1" ht="29.28" customHeight="1">
      <c r="A89" s="189"/>
      <c r="B89" s="190"/>
      <c r="C89" s="191" t="s">
        <v>168</v>
      </c>
      <c r="D89" s="192" t="s">
        <v>59</v>
      </c>
      <c r="E89" s="192" t="s">
        <v>55</v>
      </c>
      <c r="F89" s="192" t="s">
        <v>56</v>
      </c>
      <c r="G89" s="192" t="s">
        <v>169</v>
      </c>
      <c r="H89" s="192" t="s">
        <v>170</v>
      </c>
      <c r="I89" s="192" t="s">
        <v>171</v>
      </c>
      <c r="J89" s="192" t="s">
        <v>160</v>
      </c>
      <c r="K89" s="193" t="s">
        <v>172</v>
      </c>
      <c r="L89" s="194"/>
      <c r="M89" s="95" t="s">
        <v>19</v>
      </c>
      <c r="N89" s="96" t="s">
        <v>44</v>
      </c>
      <c r="O89" s="96" t="s">
        <v>173</v>
      </c>
      <c r="P89" s="96" t="s">
        <v>174</v>
      </c>
      <c r="Q89" s="96" t="s">
        <v>175</v>
      </c>
      <c r="R89" s="96" t="s">
        <v>176</v>
      </c>
      <c r="S89" s="96" t="s">
        <v>177</v>
      </c>
      <c r="T89" s="97" t="s">
        <v>178</v>
      </c>
      <c r="U89" s="189"/>
      <c r="V89" s="189"/>
      <c r="W89" s="189"/>
      <c r="X89" s="189"/>
      <c r="Y89" s="189"/>
      <c r="Z89" s="189"/>
      <c r="AA89" s="189"/>
      <c r="AB89" s="189"/>
      <c r="AC89" s="189"/>
      <c r="AD89" s="189"/>
      <c r="AE89" s="189"/>
    </row>
    <row r="90" s="2" customFormat="1" ht="22.8" customHeight="1">
      <c r="A90" s="41"/>
      <c r="B90" s="42"/>
      <c r="C90" s="102" t="s">
        <v>179</v>
      </c>
      <c r="D90" s="43"/>
      <c r="E90" s="43"/>
      <c r="F90" s="43"/>
      <c r="G90" s="43"/>
      <c r="H90" s="43"/>
      <c r="I90" s="43"/>
      <c r="J90" s="195">
        <f>BK90</f>
        <v>0</v>
      </c>
      <c r="K90" s="43"/>
      <c r="L90" s="47"/>
      <c r="M90" s="98"/>
      <c r="N90" s="196"/>
      <c r="O90" s="99"/>
      <c r="P90" s="197">
        <f>P91</f>
        <v>0</v>
      </c>
      <c r="Q90" s="99"/>
      <c r="R90" s="197">
        <f>R91</f>
        <v>21.174832436781998</v>
      </c>
      <c r="S90" s="99"/>
      <c r="T90" s="198">
        <f>T91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73</v>
      </c>
      <c r="AU90" s="20" t="s">
        <v>161</v>
      </c>
      <c r="BK90" s="199">
        <f>BK91</f>
        <v>0</v>
      </c>
    </row>
    <row r="91" s="12" customFormat="1" ht="25.92" customHeight="1">
      <c r="A91" s="12"/>
      <c r="B91" s="200"/>
      <c r="C91" s="201"/>
      <c r="D91" s="202" t="s">
        <v>73</v>
      </c>
      <c r="E91" s="203" t="s">
        <v>180</v>
      </c>
      <c r="F91" s="203" t="s">
        <v>181</v>
      </c>
      <c r="G91" s="201"/>
      <c r="H91" s="201"/>
      <c r="I91" s="204"/>
      <c r="J91" s="205">
        <f>BK91</f>
        <v>0</v>
      </c>
      <c r="K91" s="201"/>
      <c r="L91" s="206"/>
      <c r="M91" s="207"/>
      <c r="N91" s="208"/>
      <c r="O91" s="208"/>
      <c r="P91" s="209">
        <f>P92+P133+P144+P180</f>
        <v>0</v>
      </c>
      <c r="Q91" s="208"/>
      <c r="R91" s="209">
        <f>R92+R133+R144+R180</f>
        <v>21.174832436781998</v>
      </c>
      <c r="S91" s="208"/>
      <c r="T91" s="210">
        <f>T92+T133+T144+T180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1" t="s">
        <v>81</v>
      </c>
      <c r="AT91" s="212" t="s">
        <v>73</v>
      </c>
      <c r="AU91" s="212" t="s">
        <v>74</v>
      </c>
      <c r="AY91" s="211" t="s">
        <v>182</v>
      </c>
      <c r="BK91" s="213">
        <f>BK92+BK133+BK144+BK180</f>
        <v>0</v>
      </c>
    </row>
    <row r="92" s="12" customFormat="1" ht="22.8" customHeight="1">
      <c r="A92" s="12"/>
      <c r="B92" s="200"/>
      <c r="C92" s="201"/>
      <c r="D92" s="202" t="s">
        <v>73</v>
      </c>
      <c r="E92" s="214" t="s">
        <v>81</v>
      </c>
      <c r="F92" s="214" t="s">
        <v>183</v>
      </c>
      <c r="G92" s="201"/>
      <c r="H92" s="201"/>
      <c r="I92" s="204"/>
      <c r="J92" s="215">
        <f>BK92</f>
        <v>0</v>
      </c>
      <c r="K92" s="201"/>
      <c r="L92" s="206"/>
      <c r="M92" s="207"/>
      <c r="N92" s="208"/>
      <c r="O92" s="208"/>
      <c r="P92" s="209">
        <f>SUM(P93:P132)</f>
        <v>0</v>
      </c>
      <c r="Q92" s="208"/>
      <c r="R92" s="209">
        <f>SUM(R93:R132)</f>
        <v>0</v>
      </c>
      <c r="S92" s="208"/>
      <c r="T92" s="210">
        <f>SUM(T93:T132)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1" t="s">
        <v>81</v>
      </c>
      <c r="AT92" s="212" t="s">
        <v>73</v>
      </c>
      <c r="AU92" s="212" t="s">
        <v>81</v>
      </c>
      <c r="AY92" s="211" t="s">
        <v>182</v>
      </c>
      <c r="BK92" s="213">
        <f>SUM(BK93:BK132)</f>
        <v>0</v>
      </c>
    </row>
    <row r="93" s="2" customFormat="1" ht="24.15" customHeight="1">
      <c r="A93" s="41"/>
      <c r="B93" s="42"/>
      <c r="C93" s="216" t="s">
        <v>81</v>
      </c>
      <c r="D93" s="216" t="s">
        <v>184</v>
      </c>
      <c r="E93" s="217" t="s">
        <v>500</v>
      </c>
      <c r="F93" s="218" t="s">
        <v>501</v>
      </c>
      <c r="G93" s="219" t="s">
        <v>214</v>
      </c>
      <c r="H93" s="220">
        <v>3.52</v>
      </c>
      <c r="I93" s="221"/>
      <c r="J93" s="222">
        <f>ROUND(I93*H93,2)</f>
        <v>0</v>
      </c>
      <c r="K93" s="218" t="s">
        <v>187</v>
      </c>
      <c r="L93" s="47"/>
      <c r="M93" s="223" t="s">
        <v>19</v>
      </c>
      <c r="N93" s="224" t="s">
        <v>45</v>
      </c>
      <c r="O93" s="87"/>
      <c r="P93" s="225">
        <f>O93*H93</f>
        <v>0</v>
      </c>
      <c r="Q93" s="225">
        <v>0</v>
      </c>
      <c r="R93" s="225">
        <f>Q93*H93</f>
        <v>0</v>
      </c>
      <c r="S93" s="225">
        <v>0</v>
      </c>
      <c r="T93" s="226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7" t="s">
        <v>188</v>
      </c>
      <c r="AT93" s="227" t="s">
        <v>184</v>
      </c>
      <c r="AU93" s="227" t="s">
        <v>83</v>
      </c>
      <c r="AY93" s="20" t="s">
        <v>182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20" t="s">
        <v>81</v>
      </c>
      <c r="BK93" s="228">
        <f>ROUND(I93*H93,2)</f>
        <v>0</v>
      </c>
      <c r="BL93" s="20" t="s">
        <v>188</v>
      </c>
      <c r="BM93" s="227" t="s">
        <v>502</v>
      </c>
    </row>
    <row r="94" s="2" customFormat="1">
      <c r="A94" s="41"/>
      <c r="B94" s="42"/>
      <c r="C94" s="43"/>
      <c r="D94" s="229" t="s">
        <v>190</v>
      </c>
      <c r="E94" s="43"/>
      <c r="F94" s="230" t="s">
        <v>503</v>
      </c>
      <c r="G94" s="43"/>
      <c r="H94" s="43"/>
      <c r="I94" s="231"/>
      <c r="J94" s="43"/>
      <c r="K94" s="43"/>
      <c r="L94" s="47"/>
      <c r="M94" s="232"/>
      <c r="N94" s="233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190</v>
      </c>
      <c r="AU94" s="20" t="s">
        <v>83</v>
      </c>
    </row>
    <row r="95" s="13" customFormat="1">
      <c r="A95" s="13"/>
      <c r="B95" s="234"/>
      <c r="C95" s="235"/>
      <c r="D95" s="236" t="s">
        <v>192</v>
      </c>
      <c r="E95" s="237" t="s">
        <v>19</v>
      </c>
      <c r="F95" s="238" t="s">
        <v>504</v>
      </c>
      <c r="G95" s="235"/>
      <c r="H95" s="239">
        <v>3.52</v>
      </c>
      <c r="I95" s="240"/>
      <c r="J95" s="235"/>
      <c r="K95" s="235"/>
      <c r="L95" s="241"/>
      <c r="M95" s="242"/>
      <c r="N95" s="243"/>
      <c r="O95" s="243"/>
      <c r="P95" s="243"/>
      <c r="Q95" s="243"/>
      <c r="R95" s="243"/>
      <c r="S95" s="243"/>
      <c r="T95" s="24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5" t="s">
        <v>192</v>
      </c>
      <c r="AU95" s="245" t="s">
        <v>83</v>
      </c>
      <c r="AV95" s="13" t="s">
        <v>83</v>
      </c>
      <c r="AW95" s="13" t="s">
        <v>35</v>
      </c>
      <c r="AX95" s="13" t="s">
        <v>74</v>
      </c>
      <c r="AY95" s="245" t="s">
        <v>182</v>
      </c>
    </row>
    <row r="96" s="14" customFormat="1">
      <c r="A96" s="14"/>
      <c r="B96" s="246"/>
      <c r="C96" s="247"/>
      <c r="D96" s="236" t="s">
        <v>192</v>
      </c>
      <c r="E96" s="248" t="s">
        <v>492</v>
      </c>
      <c r="F96" s="249" t="s">
        <v>197</v>
      </c>
      <c r="G96" s="247"/>
      <c r="H96" s="250">
        <v>3.52</v>
      </c>
      <c r="I96" s="251"/>
      <c r="J96" s="247"/>
      <c r="K96" s="247"/>
      <c r="L96" s="252"/>
      <c r="M96" s="253"/>
      <c r="N96" s="254"/>
      <c r="O96" s="254"/>
      <c r="P96" s="254"/>
      <c r="Q96" s="254"/>
      <c r="R96" s="254"/>
      <c r="S96" s="254"/>
      <c r="T96" s="25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6" t="s">
        <v>192</v>
      </c>
      <c r="AU96" s="256" t="s">
        <v>83</v>
      </c>
      <c r="AV96" s="14" t="s">
        <v>188</v>
      </c>
      <c r="AW96" s="14" t="s">
        <v>35</v>
      </c>
      <c r="AX96" s="14" t="s">
        <v>81</v>
      </c>
      <c r="AY96" s="256" t="s">
        <v>182</v>
      </c>
    </row>
    <row r="97" s="2" customFormat="1" ht="44.25" customHeight="1">
      <c r="A97" s="41"/>
      <c r="B97" s="42"/>
      <c r="C97" s="216" t="s">
        <v>83</v>
      </c>
      <c r="D97" s="216" t="s">
        <v>184</v>
      </c>
      <c r="E97" s="217" t="s">
        <v>505</v>
      </c>
      <c r="F97" s="218" t="s">
        <v>506</v>
      </c>
      <c r="G97" s="219" t="s">
        <v>214</v>
      </c>
      <c r="H97" s="220">
        <v>17</v>
      </c>
      <c r="I97" s="221"/>
      <c r="J97" s="222">
        <f>ROUND(I97*H97,2)</f>
        <v>0</v>
      </c>
      <c r="K97" s="218" t="s">
        <v>187</v>
      </c>
      <c r="L97" s="47"/>
      <c r="M97" s="223" t="s">
        <v>19</v>
      </c>
      <c r="N97" s="224" t="s">
        <v>45</v>
      </c>
      <c r="O97" s="87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7" t="s">
        <v>188</v>
      </c>
      <c r="AT97" s="227" t="s">
        <v>184</v>
      </c>
      <c r="AU97" s="227" t="s">
        <v>83</v>
      </c>
      <c r="AY97" s="20" t="s">
        <v>182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81</v>
      </c>
      <c r="BK97" s="228">
        <f>ROUND(I97*H97,2)</f>
        <v>0</v>
      </c>
      <c r="BL97" s="20" t="s">
        <v>188</v>
      </c>
      <c r="BM97" s="227" t="s">
        <v>507</v>
      </c>
    </row>
    <row r="98" s="2" customFormat="1">
      <c r="A98" s="41"/>
      <c r="B98" s="42"/>
      <c r="C98" s="43"/>
      <c r="D98" s="229" t="s">
        <v>190</v>
      </c>
      <c r="E98" s="43"/>
      <c r="F98" s="230" t="s">
        <v>508</v>
      </c>
      <c r="G98" s="43"/>
      <c r="H98" s="43"/>
      <c r="I98" s="231"/>
      <c r="J98" s="43"/>
      <c r="K98" s="43"/>
      <c r="L98" s="47"/>
      <c r="M98" s="232"/>
      <c r="N98" s="233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190</v>
      </c>
      <c r="AU98" s="20" t="s">
        <v>83</v>
      </c>
    </row>
    <row r="99" s="15" customFormat="1">
      <c r="A99" s="15"/>
      <c r="B99" s="257"/>
      <c r="C99" s="258"/>
      <c r="D99" s="236" t="s">
        <v>192</v>
      </c>
      <c r="E99" s="259" t="s">
        <v>19</v>
      </c>
      <c r="F99" s="260" t="s">
        <v>509</v>
      </c>
      <c r="G99" s="258"/>
      <c r="H99" s="259" t="s">
        <v>19</v>
      </c>
      <c r="I99" s="261"/>
      <c r="J99" s="258"/>
      <c r="K99" s="258"/>
      <c r="L99" s="262"/>
      <c r="M99" s="263"/>
      <c r="N99" s="264"/>
      <c r="O99" s="264"/>
      <c r="P99" s="264"/>
      <c r="Q99" s="264"/>
      <c r="R99" s="264"/>
      <c r="S99" s="264"/>
      <c r="T99" s="26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66" t="s">
        <v>192</v>
      </c>
      <c r="AU99" s="266" t="s">
        <v>83</v>
      </c>
      <c r="AV99" s="15" t="s">
        <v>81</v>
      </c>
      <c r="AW99" s="15" t="s">
        <v>35</v>
      </c>
      <c r="AX99" s="15" t="s">
        <v>74</v>
      </c>
      <c r="AY99" s="266" t="s">
        <v>182</v>
      </c>
    </row>
    <row r="100" s="13" customFormat="1">
      <c r="A100" s="13"/>
      <c r="B100" s="234"/>
      <c r="C100" s="235"/>
      <c r="D100" s="236" t="s">
        <v>192</v>
      </c>
      <c r="E100" s="237" t="s">
        <v>19</v>
      </c>
      <c r="F100" s="238" t="s">
        <v>510</v>
      </c>
      <c r="G100" s="235"/>
      <c r="H100" s="239">
        <v>12</v>
      </c>
      <c r="I100" s="240"/>
      <c r="J100" s="235"/>
      <c r="K100" s="235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192</v>
      </c>
      <c r="AU100" s="245" t="s">
        <v>83</v>
      </c>
      <c r="AV100" s="13" t="s">
        <v>83</v>
      </c>
      <c r="AW100" s="13" t="s">
        <v>35</v>
      </c>
      <c r="AX100" s="13" t="s">
        <v>74</v>
      </c>
      <c r="AY100" s="245" t="s">
        <v>182</v>
      </c>
    </row>
    <row r="101" s="16" customFormat="1">
      <c r="A101" s="16"/>
      <c r="B101" s="267"/>
      <c r="C101" s="268"/>
      <c r="D101" s="236" t="s">
        <v>192</v>
      </c>
      <c r="E101" s="269" t="s">
        <v>19</v>
      </c>
      <c r="F101" s="270" t="s">
        <v>269</v>
      </c>
      <c r="G101" s="268"/>
      <c r="H101" s="271">
        <v>12</v>
      </c>
      <c r="I101" s="272"/>
      <c r="J101" s="268"/>
      <c r="K101" s="268"/>
      <c r="L101" s="273"/>
      <c r="M101" s="274"/>
      <c r="N101" s="275"/>
      <c r="O101" s="275"/>
      <c r="P101" s="275"/>
      <c r="Q101" s="275"/>
      <c r="R101" s="275"/>
      <c r="S101" s="275"/>
      <c r="T101" s="27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T101" s="277" t="s">
        <v>192</v>
      </c>
      <c r="AU101" s="277" t="s">
        <v>83</v>
      </c>
      <c r="AV101" s="16" t="s">
        <v>203</v>
      </c>
      <c r="AW101" s="16" t="s">
        <v>35</v>
      </c>
      <c r="AX101" s="16" t="s">
        <v>74</v>
      </c>
      <c r="AY101" s="277" t="s">
        <v>182</v>
      </c>
    </row>
    <row r="102" s="15" customFormat="1">
      <c r="A102" s="15"/>
      <c r="B102" s="257"/>
      <c r="C102" s="258"/>
      <c r="D102" s="236" t="s">
        <v>192</v>
      </c>
      <c r="E102" s="259" t="s">
        <v>19</v>
      </c>
      <c r="F102" s="260" t="s">
        <v>511</v>
      </c>
      <c r="G102" s="258"/>
      <c r="H102" s="259" t="s">
        <v>19</v>
      </c>
      <c r="I102" s="261"/>
      <c r="J102" s="258"/>
      <c r="K102" s="258"/>
      <c r="L102" s="262"/>
      <c r="M102" s="263"/>
      <c r="N102" s="264"/>
      <c r="O102" s="264"/>
      <c r="P102" s="264"/>
      <c r="Q102" s="264"/>
      <c r="R102" s="264"/>
      <c r="S102" s="264"/>
      <c r="T102" s="26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66" t="s">
        <v>192</v>
      </c>
      <c r="AU102" s="266" t="s">
        <v>83</v>
      </c>
      <c r="AV102" s="15" t="s">
        <v>81</v>
      </c>
      <c r="AW102" s="15" t="s">
        <v>35</v>
      </c>
      <c r="AX102" s="15" t="s">
        <v>74</v>
      </c>
      <c r="AY102" s="266" t="s">
        <v>182</v>
      </c>
    </row>
    <row r="103" s="13" customFormat="1">
      <c r="A103" s="13"/>
      <c r="B103" s="234"/>
      <c r="C103" s="235"/>
      <c r="D103" s="236" t="s">
        <v>192</v>
      </c>
      <c r="E103" s="237" t="s">
        <v>19</v>
      </c>
      <c r="F103" s="238" t="s">
        <v>512</v>
      </c>
      <c r="G103" s="235"/>
      <c r="H103" s="239">
        <v>22</v>
      </c>
      <c r="I103" s="240"/>
      <c r="J103" s="235"/>
      <c r="K103" s="235"/>
      <c r="L103" s="241"/>
      <c r="M103" s="242"/>
      <c r="N103" s="243"/>
      <c r="O103" s="243"/>
      <c r="P103" s="243"/>
      <c r="Q103" s="243"/>
      <c r="R103" s="243"/>
      <c r="S103" s="243"/>
      <c r="T103" s="24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5" t="s">
        <v>192</v>
      </c>
      <c r="AU103" s="245" t="s">
        <v>83</v>
      </c>
      <c r="AV103" s="13" t="s">
        <v>83</v>
      </c>
      <c r="AW103" s="13" t="s">
        <v>35</v>
      </c>
      <c r="AX103" s="13" t="s">
        <v>74</v>
      </c>
      <c r="AY103" s="245" t="s">
        <v>182</v>
      </c>
    </row>
    <row r="104" s="14" customFormat="1">
      <c r="A104" s="14"/>
      <c r="B104" s="246"/>
      <c r="C104" s="247"/>
      <c r="D104" s="236" t="s">
        <v>192</v>
      </c>
      <c r="E104" s="248" t="s">
        <v>490</v>
      </c>
      <c r="F104" s="249" t="s">
        <v>197</v>
      </c>
      <c r="G104" s="247"/>
      <c r="H104" s="250">
        <v>34</v>
      </c>
      <c r="I104" s="251"/>
      <c r="J104" s="247"/>
      <c r="K104" s="247"/>
      <c r="L104" s="252"/>
      <c r="M104" s="253"/>
      <c r="N104" s="254"/>
      <c r="O104" s="254"/>
      <c r="P104" s="254"/>
      <c r="Q104" s="254"/>
      <c r="R104" s="254"/>
      <c r="S104" s="254"/>
      <c r="T104" s="25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6" t="s">
        <v>192</v>
      </c>
      <c r="AU104" s="256" t="s">
        <v>83</v>
      </c>
      <c r="AV104" s="14" t="s">
        <v>188</v>
      </c>
      <c r="AW104" s="14" t="s">
        <v>35</v>
      </c>
      <c r="AX104" s="14" t="s">
        <v>74</v>
      </c>
      <c r="AY104" s="256" t="s">
        <v>182</v>
      </c>
    </row>
    <row r="105" s="13" customFormat="1">
      <c r="A105" s="13"/>
      <c r="B105" s="234"/>
      <c r="C105" s="235"/>
      <c r="D105" s="236" t="s">
        <v>192</v>
      </c>
      <c r="E105" s="237" t="s">
        <v>19</v>
      </c>
      <c r="F105" s="238" t="s">
        <v>513</v>
      </c>
      <c r="G105" s="235"/>
      <c r="H105" s="239">
        <v>17</v>
      </c>
      <c r="I105" s="240"/>
      <c r="J105" s="235"/>
      <c r="K105" s="235"/>
      <c r="L105" s="241"/>
      <c r="M105" s="242"/>
      <c r="N105" s="243"/>
      <c r="O105" s="243"/>
      <c r="P105" s="243"/>
      <c r="Q105" s="243"/>
      <c r="R105" s="243"/>
      <c r="S105" s="243"/>
      <c r="T105" s="24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5" t="s">
        <v>192</v>
      </c>
      <c r="AU105" s="245" t="s">
        <v>83</v>
      </c>
      <c r="AV105" s="13" t="s">
        <v>83</v>
      </c>
      <c r="AW105" s="13" t="s">
        <v>35</v>
      </c>
      <c r="AX105" s="13" t="s">
        <v>74</v>
      </c>
      <c r="AY105" s="245" t="s">
        <v>182</v>
      </c>
    </row>
    <row r="106" s="14" customFormat="1">
      <c r="A106" s="14"/>
      <c r="B106" s="246"/>
      <c r="C106" s="247"/>
      <c r="D106" s="236" t="s">
        <v>192</v>
      </c>
      <c r="E106" s="248" t="s">
        <v>19</v>
      </c>
      <c r="F106" s="249" t="s">
        <v>197</v>
      </c>
      <c r="G106" s="247"/>
      <c r="H106" s="250">
        <v>17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6" t="s">
        <v>192</v>
      </c>
      <c r="AU106" s="256" t="s">
        <v>83</v>
      </c>
      <c r="AV106" s="14" t="s">
        <v>188</v>
      </c>
      <c r="AW106" s="14" t="s">
        <v>35</v>
      </c>
      <c r="AX106" s="14" t="s">
        <v>81</v>
      </c>
      <c r="AY106" s="256" t="s">
        <v>182</v>
      </c>
    </row>
    <row r="107" s="2" customFormat="1" ht="44.25" customHeight="1">
      <c r="A107" s="41"/>
      <c r="B107" s="42"/>
      <c r="C107" s="216" t="s">
        <v>203</v>
      </c>
      <c r="D107" s="216" t="s">
        <v>184</v>
      </c>
      <c r="E107" s="217" t="s">
        <v>514</v>
      </c>
      <c r="F107" s="218" t="s">
        <v>515</v>
      </c>
      <c r="G107" s="219" t="s">
        <v>214</v>
      </c>
      <c r="H107" s="220">
        <v>17</v>
      </c>
      <c r="I107" s="221"/>
      <c r="J107" s="222">
        <f>ROUND(I107*H107,2)</f>
        <v>0</v>
      </c>
      <c r="K107" s="218" t="s">
        <v>187</v>
      </c>
      <c r="L107" s="47"/>
      <c r="M107" s="223" t="s">
        <v>19</v>
      </c>
      <c r="N107" s="224" t="s">
        <v>45</v>
      </c>
      <c r="O107" s="87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7" t="s">
        <v>188</v>
      </c>
      <c r="AT107" s="227" t="s">
        <v>184</v>
      </c>
      <c r="AU107" s="227" t="s">
        <v>83</v>
      </c>
      <c r="AY107" s="20" t="s">
        <v>182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20" t="s">
        <v>81</v>
      </c>
      <c r="BK107" s="228">
        <f>ROUND(I107*H107,2)</f>
        <v>0</v>
      </c>
      <c r="BL107" s="20" t="s">
        <v>188</v>
      </c>
      <c r="BM107" s="227" t="s">
        <v>516</v>
      </c>
    </row>
    <row r="108" s="2" customFormat="1">
      <c r="A108" s="41"/>
      <c r="B108" s="42"/>
      <c r="C108" s="43"/>
      <c r="D108" s="229" t="s">
        <v>190</v>
      </c>
      <c r="E108" s="43"/>
      <c r="F108" s="230" t="s">
        <v>517</v>
      </c>
      <c r="G108" s="43"/>
      <c r="H108" s="43"/>
      <c r="I108" s="231"/>
      <c r="J108" s="43"/>
      <c r="K108" s="43"/>
      <c r="L108" s="47"/>
      <c r="M108" s="232"/>
      <c r="N108" s="233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190</v>
      </c>
      <c r="AU108" s="20" t="s">
        <v>83</v>
      </c>
    </row>
    <row r="109" s="13" customFormat="1">
      <c r="A109" s="13"/>
      <c r="B109" s="234"/>
      <c r="C109" s="235"/>
      <c r="D109" s="236" t="s">
        <v>192</v>
      </c>
      <c r="E109" s="237" t="s">
        <v>19</v>
      </c>
      <c r="F109" s="238" t="s">
        <v>513</v>
      </c>
      <c r="G109" s="235"/>
      <c r="H109" s="239">
        <v>17</v>
      </c>
      <c r="I109" s="240"/>
      <c r="J109" s="235"/>
      <c r="K109" s="235"/>
      <c r="L109" s="241"/>
      <c r="M109" s="242"/>
      <c r="N109" s="243"/>
      <c r="O109" s="243"/>
      <c r="P109" s="243"/>
      <c r="Q109" s="243"/>
      <c r="R109" s="243"/>
      <c r="S109" s="243"/>
      <c r="T109" s="24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5" t="s">
        <v>192</v>
      </c>
      <c r="AU109" s="245" t="s">
        <v>83</v>
      </c>
      <c r="AV109" s="13" t="s">
        <v>83</v>
      </c>
      <c r="AW109" s="13" t="s">
        <v>35</v>
      </c>
      <c r="AX109" s="13" t="s">
        <v>81</v>
      </c>
      <c r="AY109" s="245" t="s">
        <v>182</v>
      </c>
    </row>
    <row r="110" s="2" customFormat="1" ht="62.7" customHeight="1">
      <c r="A110" s="41"/>
      <c r="B110" s="42"/>
      <c r="C110" s="216" t="s">
        <v>188</v>
      </c>
      <c r="D110" s="216" t="s">
        <v>184</v>
      </c>
      <c r="E110" s="217" t="s">
        <v>518</v>
      </c>
      <c r="F110" s="218" t="s">
        <v>519</v>
      </c>
      <c r="G110" s="219" t="s">
        <v>214</v>
      </c>
      <c r="H110" s="220">
        <v>16.623999999999999</v>
      </c>
      <c r="I110" s="221"/>
      <c r="J110" s="222">
        <f>ROUND(I110*H110,2)</f>
        <v>0</v>
      </c>
      <c r="K110" s="218" t="s">
        <v>187</v>
      </c>
      <c r="L110" s="47"/>
      <c r="M110" s="223" t="s">
        <v>19</v>
      </c>
      <c r="N110" s="224" t="s">
        <v>45</v>
      </c>
      <c r="O110" s="87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7" t="s">
        <v>188</v>
      </c>
      <c r="AT110" s="227" t="s">
        <v>184</v>
      </c>
      <c r="AU110" s="227" t="s">
        <v>83</v>
      </c>
      <c r="AY110" s="20" t="s">
        <v>182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20" t="s">
        <v>81</v>
      </c>
      <c r="BK110" s="228">
        <f>ROUND(I110*H110,2)</f>
        <v>0</v>
      </c>
      <c r="BL110" s="20" t="s">
        <v>188</v>
      </c>
      <c r="BM110" s="227" t="s">
        <v>520</v>
      </c>
    </row>
    <row r="111" s="2" customFormat="1">
      <c r="A111" s="41"/>
      <c r="B111" s="42"/>
      <c r="C111" s="43"/>
      <c r="D111" s="229" t="s">
        <v>190</v>
      </c>
      <c r="E111" s="43"/>
      <c r="F111" s="230" t="s">
        <v>521</v>
      </c>
      <c r="G111" s="43"/>
      <c r="H111" s="43"/>
      <c r="I111" s="231"/>
      <c r="J111" s="43"/>
      <c r="K111" s="43"/>
      <c r="L111" s="47"/>
      <c r="M111" s="232"/>
      <c r="N111" s="233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190</v>
      </c>
      <c r="AU111" s="20" t="s">
        <v>83</v>
      </c>
    </row>
    <row r="112" s="13" customFormat="1">
      <c r="A112" s="13"/>
      <c r="B112" s="234"/>
      <c r="C112" s="235"/>
      <c r="D112" s="236" t="s">
        <v>192</v>
      </c>
      <c r="E112" s="237" t="s">
        <v>19</v>
      </c>
      <c r="F112" s="238" t="s">
        <v>522</v>
      </c>
      <c r="G112" s="235"/>
      <c r="H112" s="239">
        <v>13.103999999999999</v>
      </c>
      <c r="I112" s="240"/>
      <c r="J112" s="235"/>
      <c r="K112" s="235"/>
      <c r="L112" s="241"/>
      <c r="M112" s="242"/>
      <c r="N112" s="243"/>
      <c r="O112" s="243"/>
      <c r="P112" s="243"/>
      <c r="Q112" s="243"/>
      <c r="R112" s="243"/>
      <c r="S112" s="243"/>
      <c r="T112" s="24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5" t="s">
        <v>192</v>
      </c>
      <c r="AU112" s="245" t="s">
        <v>83</v>
      </c>
      <c r="AV112" s="13" t="s">
        <v>83</v>
      </c>
      <c r="AW112" s="13" t="s">
        <v>35</v>
      </c>
      <c r="AX112" s="13" t="s">
        <v>74</v>
      </c>
      <c r="AY112" s="245" t="s">
        <v>182</v>
      </c>
    </row>
    <row r="113" s="13" customFormat="1">
      <c r="A113" s="13"/>
      <c r="B113" s="234"/>
      <c r="C113" s="235"/>
      <c r="D113" s="236" t="s">
        <v>192</v>
      </c>
      <c r="E113" s="237" t="s">
        <v>19</v>
      </c>
      <c r="F113" s="238" t="s">
        <v>492</v>
      </c>
      <c r="G113" s="235"/>
      <c r="H113" s="239">
        <v>3.52</v>
      </c>
      <c r="I113" s="240"/>
      <c r="J113" s="235"/>
      <c r="K113" s="235"/>
      <c r="L113" s="241"/>
      <c r="M113" s="242"/>
      <c r="N113" s="243"/>
      <c r="O113" s="243"/>
      <c r="P113" s="243"/>
      <c r="Q113" s="243"/>
      <c r="R113" s="243"/>
      <c r="S113" s="243"/>
      <c r="T113" s="24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5" t="s">
        <v>192</v>
      </c>
      <c r="AU113" s="245" t="s">
        <v>83</v>
      </c>
      <c r="AV113" s="13" t="s">
        <v>83</v>
      </c>
      <c r="AW113" s="13" t="s">
        <v>35</v>
      </c>
      <c r="AX113" s="13" t="s">
        <v>74</v>
      </c>
      <c r="AY113" s="245" t="s">
        <v>182</v>
      </c>
    </row>
    <row r="114" s="14" customFormat="1">
      <c r="A114" s="14"/>
      <c r="B114" s="246"/>
      <c r="C114" s="247"/>
      <c r="D114" s="236" t="s">
        <v>192</v>
      </c>
      <c r="E114" s="248" t="s">
        <v>19</v>
      </c>
      <c r="F114" s="249" t="s">
        <v>197</v>
      </c>
      <c r="G114" s="247"/>
      <c r="H114" s="250">
        <v>16.623999999999999</v>
      </c>
      <c r="I114" s="251"/>
      <c r="J114" s="247"/>
      <c r="K114" s="247"/>
      <c r="L114" s="252"/>
      <c r="M114" s="253"/>
      <c r="N114" s="254"/>
      <c r="O114" s="254"/>
      <c r="P114" s="254"/>
      <c r="Q114" s="254"/>
      <c r="R114" s="254"/>
      <c r="S114" s="254"/>
      <c r="T114" s="25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6" t="s">
        <v>192</v>
      </c>
      <c r="AU114" s="256" t="s">
        <v>83</v>
      </c>
      <c r="AV114" s="14" t="s">
        <v>188</v>
      </c>
      <c r="AW114" s="14" t="s">
        <v>35</v>
      </c>
      <c r="AX114" s="14" t="s">
        <v>81</v>
      </c>
      <c r="AY114" s="256" t="s">
        <v>182</v>
      </c>
    </row>
    <row r="115" s="2" customFormat="1" ht="62.7" customHeight="1">
      <c r="A115" s="41"/>
      <c r="B115" s="42"/>
      <c r="C115" s="216" t="s">
        <v>150</v>
      </c>
      <c r="D115" s="216" t="s">
        <v>184</v>
      </c>
      <c r="E115" s="217" t="s">
        <v>523</v>
      </c>
      <c r="F115" s="218" t="s">
        <v>524</v>
      </c>
      <c r="G115" s="219" t="s">
        <v>214</v>
      </c>
      <c r="H115" s="220">
        <v>3.2759999999999998</v>
      </c>
      <c r="I115" s="221"/>
      <c r="J115" s="222">
        <f>ROUND(I115*H115,2)</f>
        <v>0</v>
      </c>
      <c r="K115" s="218" t="s">
        <v>187</v>
      </c>
      <c r="L115" s="47"/>
      <c r="M115" s="223" t="s">
        <v>19</v>
      </c>
      <c r="N115" s="224" t="s">
        <v>45</v>
      </c>
      <c r="O115" s="87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7" t="s">
        <v>188</v>
      </c>
      <c r="AT115" s="227" t="s">
        <v>184</v>
      </c>
      <c r="AU115" s="227" t="s">
        <v>83</v>
      </c>
      <c r="AY115" s="20" t="s">
        <v>182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81</v>
      </c>
      <c r="BK115" s="228">
        <f>ROUND(I115*H115,2)</f>
        <v>0</v>
      </c>
      <c r="BL115" s="20" t="s">
        <v>188</v>
      </c>
      <c r="BM115" s="227" t="s">
        <v>525</v>
      </c>
    </row>
    <row r="116" s="2" customFormat="1">
      <c r="A116" s="41"/>
      <c r="B116" s="42"/>
      <c r="C116" s="43"/>
      <c r="D116" s="229" t="s">
        <v>190</v>
      </c>
      <c r="E116" s="43"/>
      <c r="F116" s="230" t="s">
        <v>526</v>
      </c>
      <c r="G116" s="43"/>
      <c r="H116" s="43"/>
      <c r="I116" s="231"/>
      <c r="J116" s="43"/>
      <c r="K116" s="43"/>
      <c r="L116" s="47"/>
      <c r="M116" s="232"/>
      <c r="N116" s="233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190</v>
      </c>
      <c r="AU116" s="20" t="s">
        <v>83</v>
      </c>
    </row>
    <row r="117" s="13" customFormat="1">
      <c r="A117" s="13"/>
      <c r="B117" s="234"/>
      <c r="C117" s="235"/>
      <c r="D117" s="236" t="s">
        <v>192</v>
      </c>
      <c r="E117" s="237" t="s">
        <v>19</v>
      </c>
      <c r="F117" s="238" t="s">
        <v>527</v>
      </c>
      <c r="G117" s="235"/>
      <c r="H117" s="239">
        <v>3.2759999999999998</v>
      </c>
      <c r="I117" s="240"/>
      <c r="J117" s="235"/>
      <c r="K117" s="235"/>
      <c r="L117" s="241"/>
      <c r="M117" s="242"/>
      <c r="N117" s="243"/>
      <c r="O117" s="243"/>
      <c r="P117" s="243"/>
      <c r="Q117" s="243"/>
      <c r="R117" s="243"/>
      <c r="S117" s="243"/>
      <c r="T117" s="24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5" t="s">
        <v>192</v>
      </c>
      <c r="AU117" s="245" t="s">
        <v>83</v>
      </c>
      <c r="AV117" s="13" t="s">
        <v>83</v>
      </c>
      <c r="AW117" s="13" t="s">
        <v>35</v>
      </c>
      <c r="AX117" s="13" t="s">
        <v>81</v>
      </c>
      <c r="AY117" s="245" t="s">
        <v>182</v>
      </c>
    </row>
    <row r="118" s="2" customFormat="1" ht="37.8" customHeight="1">
      <c r="A118" s="41"/>
      <c r="B118" s="42"/>
      <c r="C118" s="216" t="s">
        <v>221</v>
      </c>
      <c r="D118" s="216" t="s">
        <v>184</v>
      </c>
      <c r="E118" s="217" t="s">
        <v>528</v>
      </c>
      <c r="F118" s="218" t="s">
        <v>529</v>
      </c>
      <c r="G118" s="219" t="s">
        <v>214</v>
      </c>
      <c r="H118" s="220">
        <v>19.899999999999999</v>
      </c>
      <c r="I118" s="221"/>
      <c r="J118" s="222">
        <f>ROUND(I118*H118,2)</f>
        <v>0</v>
      </c>
      <c r="K118" s="218" t="s">
        <v>187</v>
      </c>
      <c r="L118" s="47"/>
      <c r="M118" s="223" t="s">
        <v>19</v>
      </c>
      <c r="N118" s="224" t="s">
        <v>45</v>
      </c>
      <c r="O118" s="87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7" t="s">
        <v>188</v>
      </c>
      <c r="AT118" s="227" t="s">
        <v>184</v>
      </c>
      <c r="AU118" s="227" t="s">
        <v>83</v>
      </c>
      <c r="AY118" s="20" t="s">
        <v>182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20" t="s">
        <v>81</v>
      </c>
      <c r="BK118" s="228">
        <f>ROUND(I118*H118,2)</f>
        <v>0</v>
      </c>
      <c r="BL118" s="20" t="s">
        <v>188</v>
      </c>
      <c r="BM118" s="227" t="s">
        <v>530</v>
      </c>
    </row>
    <row r="119" s="2" customFormat="1">
      <c r="A119" s="41"/>
      <c r="B119" s="42"/>
      <c r="C119" s="43"/>
      <c r="D119" s="229" t="s">
        <v>190</v>
      </c>
      <c r="E119" s="43"/>
      <c r="F119" s="230" t="s">
        <v>531</v>
      </c>
      <c r="G119" s="43"/>
      <c r="H119" s="43"/>
      <c r="I119" s="231"/>
      <c r="J119" s="43"/>
      <c r="K119" s="43"/>
      <c r="L119" s="47"/>
      <c r="M119" s="232"/>
      <c r="N119" s="233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190</v>
      </c>
      <c r="AU119" s="20" t="s">
        <v>83</v>
      </c>
    </row>
    <row r="120" s="13" customFormat="1">
      <c r="A120" s="13"/>
      <c r="B120" s="234"/>
      <c r="C120" s="235"/>
      <c r="D120" s="236" t="s">
        <v>192</v>
      </c>
      <c r="E120" s="237" t="s">
        <v>19</v>
      </c>
      <c r="F120" s="238" t="s">
        <v>490</v>
      </c>
      <c r="G120" s="235"/>
      <c r="H120" s="239">
        <v>34</v>
      </c>
      <c r="I120" s="240"/>
      <c r="J120" s="235"/>
      <c r="K120" s="235"/>
      <c r="L120" s="241"/>
      <c r="M120" s="242"/>
      <c r="N120" s="243"/>
      <c r="O120" s="243"/>
      <c r="P120" s="243"/>
      <c r="Q120" s="243"/>
      <c r="R120" s="243"/>
      <c r="S120" s="243"/>
      <c r="T120" s="24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5" t="s">
        <v>192</v>
      </c>
      <c r="AU120" s="245" t="s">
        <v>83</v>
      </c>
      <c r="AV120" s="13" t="s">
        <v>83</v>
      </c>
      <c r="AW120" s="13" t="s">
        <v>35</v>
      </c>
      <c r="AX120" s="13" t="s">
        <v>74</v>
      </c>
      <c r="AY120" s="245" t="s">
        <v>182</v>
      </c>
    </row>
    <row r="121" s="13" customFormat="1">
      <c r="A121" s="13"/>
      <c r="B121" s="234"/>
      <c r="C121" s="235"/>
      <c r="D121" s="236" t="s">
        <v>192</v>
      </c>
      <c r="E121" s="237" t="s">
        <v>19</v>
      </c>
      <c r="F121" s="238" t="s">
        <v>492</v>
      </c>
      <c r="G121" s="235"/>
      <c r="H121" s="239">
        <v>3.52</v>
      </c>
      <c r="I121" s="240"/>
      <c r="J121" s="235"/>
      <c r="K121" s="235"/>
      <c r="L121" s="241"/>
      <c r="M121" s="242"/>
      <c r="N121" s="243"/>
      <c r="O121" s="243"/>
      <c r="P121" s="243"/>
      <c r="Q121" s="243"/>
      <c r="R121" s="243"/>
      <c r="S121" s="243"/>
      <c r="T121" s="24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5" t="s">
        <v>192</v>
      </c>
      <c r="AU121" s="245" t="s">
        <v>83</v>
      </c>
      <c r="AV121" s="13" t="s">
        <v>83</v>
      </c>
      <c r="AW121" s="13" t="s">
        <v>35</v>
      </c>
      <c r="AX121" s="13" t="s">
        <v>74</v>
      </c>
      <c r="AY121" s="245" t="s">
        <v>182</v>
      </c>
    </row>
    <row r="122" s="13" customFormat="1">
      <c r="A122" s="13"/>
      <c r="B122" s="234"/>
      <c r="C122" s="235"/>
      <c r="D122" s="236" t="s">
        <v>192</v>
      </c>
      <c r="E122" s="237" t="s">
        <v>19</v>
      </c>
      <c r="F122" s="238" t="s">
        <v>532</v>
      </c>
      <c r="G122" s="235"/>
      <c r="H122" s="239">
        <v>-17.620000000000001</v>
      </c>
      <c r="I122" s="240"/>
      <c r="J122" s="235"/>
      <c r="K122" s="235"/>
      <c r="L122" s="241"/>
      <c r="M122" s="242"/>
      <c r="N122" s="243"/>
      <c r="O122" s="243"/>
      <c r="P122" s="243"/>
      <c r="Q122" s="243"/>
      <c r="R122" s="243"/>
      <c r="S122" s="243"/>
      <c r="T122" s="24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5" t="s">
        <v>192</v>
      </c>
      <c r="AU122" s="245" t="s">
        <v>83</v>
      </c>
      <c r="AV122" s="13" t="s">
        <v>83</v>
      </c>
      <c r="AW122" s="13" t="s">
        <v>35</v>
      </c>
      <c r="AX122" s="13" t="s">
        <v>74</v>
      </c>
      <c r="AY122" s="245" t="s">
        <v>182</v>
      </c>
    </row>
    <row r="123" s="14" customFormat="1">
      <c r="A123" s="14"/>
      <c r="B123" s="246"/>
      <c r="C123" s="247"/>
      <c r="D123" s="236" t="s">
        <v>192</v>
      </c>
      <c r="E123" s="248" t="s">
        <v>19</v>
      </c>
      <c r="F123" s="249" t="s">
        <v>197</v>
      </c>
      <c r="G123" s="247"/>
      <c r="H123" s="250">
        <v>19.899999999999999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6" t="s">
        <v>192</v>
      </c>
      <c r="AU123" s="256" t="s">
        <v>83</v>
      </c>
      <c r="AV123" s="14" t="s">
        <v>188</v>
      </c>
      <c r="AW123" s="14" t="s">
        <v>35</v>
      </c>
      <c r="AX123" s="14" t="s">
        <v>81</v>
      </c>
      <c r="AY123" s="256" t="s">
        <v>182</v>
      </c>
    </row>
    <row r="124" s="2" customFormat="1" ht="44.25" customHeight="1">
      <c r="A124" s="41"/>
      <c r="B124" s="42"/>
      <c r="C124" s="216" t="s">
        <v>227</v>
      </c>
      <c r="D124" s="216" t="s">
        <v>184</v>
      </c>
      <c r="E124" s="217" t="s">
        <v>533</v>
      </c>
      <c r="F124" s="218" t="s">
        <v>534</v>
      </c>
      <c r="G124" s="219" t="s">
        <v>214</v>
      </c>
      <c r="H124" s="220">
        <v>17.620000000000001</v>
      </c>
      <c r="I124" s="221"/>
      <c r="J124" s="222">
        <f>ROUND(I124*H124,2)</f>
        <v>0</v>
      </c>
      <c r="K124" s="218" t="s">
        <v>187</v>
      </c>
      <c r="L124" s="47"/>
      <c r="M124" s="223" t="s">
        <v>19</v>
      </c>
      <c r="N124" s="224" t="s">
        <v>45</v>
      </c>
      <c r="O124" s="87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7" t="s">
        <v>188</v>
      </c>
      <c r="AT124" s="227" t="s">
        <v>184</v>
      </c>
      <c r="AU124" s="227" t="s">
        <v>83</v>
      </c>
      <c r="AY124" s="20" t="s">
        <v>182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20" t="s">
        <v>81</v>
      </c>
      <c r="BK124" s="228">
        <f>ROUND(I124*H124,2)</f>
        <v>0</v>
      </c>
      <c r="BL124" s="20" t="s">
        <v>188</v>
      </c>
      <c r="BM124" s="227" t="s">
        <v>535</v>
      </c>
    </row>
    <row r="125" s="2" customFormat="1">
      <c r="A125" s="41"/>
      <c r="B125" s="42"/>
      <c r="C125" s="43"/>
      <c r="D125" s="229" t="s">
        <v>190</v>
      </c>
      <c r="E125" s="43"/>
      <c r="F125" s="230" t="s">
        <v>536</v>
      </c>
      <c r="G125" s="43"/>
      <c r="H125" s="43"/>
      <c r="I125" s="231"/>
      <c r="J125" s="43"/>
      <c r="K125" s="43"/>
      <c r="L125" s="47"/>
      <c r="M125" s="232"/>
      <c r="N125" s="233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190</v>
      </c>
      <c r="AU125" s="20" t="s">
        <v>83</v>
      </c>
    </row>
    <row r="126" s="15" customFormat="1">
      <c r="A126" s="15"/>
      <c r="B126" s="257"/>
      <c r="C126" s="258"/>
      <c r="D126" s="236" t="s">
        <v>192</v>
      </c>
      <c r="E126" s="259" t="s">
        <v>19</v>
      </c>
      <c r="F126" s="260" t="s">
        <v>509</v>
      </c>
      <c r="G126" s="258"/>
      <c r="H126" s="259" t="s">
        <v>19</v>
      </c>
      <c r="I126" s="261"/>
      <c r="J126" s="258"/>
      <c r="K126" s="258"/>
      <c r="L126" s="262"/>
      <c r="M126" s="263"/>
      <c r="N126" s="264"/>
      <c r="O126" s="264"/>
      <c r="P126" s="264"/>
      <c r="Q126" s="264"/>
      <c r="R126" s="264"/>
      <c r="S126" s="264"/>
      <c r="T126" s="26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6" t="s">
        <v>192</v>
      </c>
      <c r="AU126" s="266" t="s">
        <v>83</v>
      </c>
      <c r="AV126" s="15" t="s">
        <v>81</v>
      </c>
      <c r="AW126" s="15" t="s">
        <v>35</v>
      </c>
      <c r="AX126" s="15" t="s">
        <v>74</v>
      </c>
      <c r="AY126" s="266" t="s">
        <v>182</v>
      </c>
    </row>
    <row r="127" s="13" customFormat="1">
      <c r="A127" s="13"/>
      <c r="B127" s="234"/>
      <c r="C127" s="235"/>
      <c r="D127" s="236" t="s">
        <v>192</v>
      </c>
      <c r="E127" s="237" t="s">
        <v>19</v>
      </c>
      <c r="F127" s="238" t="s">
        <v>537</v>
      </c>
      <c r="G127" s="235"/>
      <c r="H127" s="239">
        <v>7.1200000000000001</v>
      </c>
      <c r="I127" s="240"/>
      <c r="J127" s="235"/>
      <c r="K127" s="235"/>
      <c r="L127" s="241"/>
      <c r="M127" s="242"/>
      <c r="N127" s="243"/>
      <c r="O127" s="243"/>
      <c r="P127" s="243"/>
      <c r="Q127" s="243"/>
      <c r="R127" s="243"/>
      <c r="S127" s="243"/>
      <c r="T127" s="24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5" t="s">
        <v>192</v>
      </c>
      <c r="AU127" s="245" t="s">
        <v>83</v>
      </c>
      <c r="AV127" s="13" t="s">
        <v>83</v>
      </c>
      <c r="AW127" s="13" t="s">
        <v>35</v>
      </c>
      <c r="AX127" s="13" t="s">
        <v>74</v>
      </c>
      <c r="AY127" s="245" t="s">
        <v>182</v>
      </c>
    </row>
    <row r="128" s="16" customFormat="1">
      <c r="A128" s="16"/>
      <c r="B128" s="267"/>
      <c r="C128" s="268"/>
      <c r="D128" s="236" t="s">
        <v>192</v>
      </c>
      <c r="E128" s="269" t="s">
        <v>19</v>
      </c>
      <c r="F128" s="270" t="s">
        <v>269</v>
      </c>
      <c r="G128" s="268"/>
      <c r="H128" s="271">
        <v>7.1200000000000001</v>
      </c>
      <c r="I128" s="272"/>
      <c r="J128" s="268"/>
      <c r="K128" s="268"/>
      <c r="L128" s="273"/>
      <c r="M128" s="274"/>
      <c r="N128" s="275"/>
      <c r="O128" s="275"/>
      <c r="P128" s="275"/>
      <c r="Q128" s="275"/>
      <c r="R128" s="275"/>
      <c r="S128" s="275"/>
      <c r="T128" s="27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T128" s="277" t="s">
        <v>192</v>
      </c>
      <c r="AU128" s="277" t="s">
        <v>83</v>
      </c>
      <c r="AV128" s="16" t="s">
        <v>203</v>
      </c>
      <c r="AW128" s="16" t="s">
        <v>35</v>
      </c>
      <c r="AX128" s="16" t="s">
        <v>74</v>
      </c>
      <c r="AY128" s="277" t="s">
        <v>182</v>
      </c>
    </row>
    <row r="129" s="15" customFormat="1">
      <c r="A129" s="15"/>
      <c r="B129" s="257"/>
      <c r="C129" s="258"/>
      <c r="D129" s="236" t="s">
        <v>192</v>
      </c>
      <c r="E129" s="259" t="s">
        <v>19</v>
      </c>
      <c r="F129" s="260" t="s">
        <v>538</v>
      </c>
      <c r="G129" s="258"/>
      <c r="H129" s="259" t="s">
        <v>19</v>
      </c>
      <c r="I129" s="261"/>
      <c r="J129" s="258"/>
      <c r="K129" s="258"/>
      <c r="L129" s="262"/>
      <c r="M129" s="263"/>
      <c r="N129" s="264"/>
      <c r="O129" s="264"/>
      <c r="P129" s="264"/>
      <c r="Q129" s="264"/>
      <c r="R129" s="264"/>
      <c r="S129" s="264"/>
      <c r="T129" s="26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6" t="s">
        <v>192</v>
      </c>
      <c r="AU129" s="266" t="s">
        <v>83</v>
      </c>
      <c r="AV129" s="15" t="s">
        <v>81</v>
      </c>
      <c r="AW129" s="15" t="s">
        <v>35</v>
      </c>
      <c r="AX129" s="15" t="s">
        <v>74</v>
      </c>
      <c r="AY129" s="266" t="s">
        <v>182</v>
      </c>
    </row>
    <row r="130" s="13" customFormat="1">
      <c r="A130" s="13"/>
      <c r="B130" s="234"/>
      <c r="C130" s="235"/>
      <c r="D130" s="236" t="s">
        <v>192</v>
      </c>
      <c r="E130" s="237" t="s">
        <v>19</v>
      </c>
      <c r="F130" s="238" t="s">
        <v>539</v>
      </c>
      <c r="G130" s="235"/>
      <c r="H130" s="239">
        <v>10.5</v>
      </c>
      <c r="I130" s="240"/>
      <c r="J130" s="235"/>
      <c r="K130" s="235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192</v>
      </c>
      <c r="AU130" s="245" t="s">
        <v>83</v>
      </c>
      <c r="AV130" s="13" t="s">
        <v>83</v>
      </c>
      <c r="AW130" s="13" t="s">
        <v>35</v>
      </c>
      <c r="AX130" s="13" t="s">
        <v>74</v>
      </c>
      <c r="AY130" s="245" t="s">
        <v>182</v>
      </c>
    </row>
    <row r="131" s="16" customFormat="1">
      <c r="A131" s="16"/>
      <c r="B131" s="267"/>
      <c r="C131" s="268"/>
      <c r="D131" s="236" t="s">
        <v>192</v>
      </c>
      <c r="E131" s="269" t="s">
        <v>19</v>
      </c>
      <c r="F131" s="270" t="s">
        <v>269</v>
      </c>
      <c r="G131" s="268"/>
      <c r="H131" s="271">
        <v>10.5</v>
      </c>
      <c r="I131" s="272"/>
      <c r="J131" s="268"/>
      <c r="K131" s="268"/>
      <c r="L131" s="273"/>
      <c r="M131" s="274"/>
      <c r="N131" s="275"/>
      <c r="O131" s="275"/>
      <c r="P131" s="275"/>
      <c r="Q131" s="275"/>
      <c r="R131" s="275"/>
      <c r="S131" s="275"/>
      <c r="T131" s="27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T131" s="277" t="s">
        <v>192</v>
      </c>
      <c r="AU131" s="277" t="s">
        <v>83</v>
      </c>
      <c r="AV131" s="16" t="s">
        <v>203</v>
      </c>
      <c r="AW131" s="16" t="s">
        <v>35</v>
      </c>
      <c r="AX131" s="16" t="s">
        <v>74</v>
      </c>
      <c r="AY131" s="277" t="s">
        <v>182</v>
      </c>
    </row>
    <row r="132" s="14" customFormat="1">
      <c r="A132" s="14"/>
      <c r="B132" s="246"/>
      <c r="C132" s="247"/>
      <c r="D132" s="236" t="s">
        <v>192</v>
      </c>
      <c r="E132" s="248" t="s">
        <v>494</v>
      </c>
      <c r="F132" s="249" t="s">
        <v>197</v>
      </c>
      <c r="G132" s="247"/>
      <c r="H132" s="250">
        <v>17.620000000000001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6" t="s">
        <v>192</v>
      </c>
      <c r="AU132" s="256" t="s">
        <v>83</v>
      </c>
      <c r="AV132" s="14" t="s">
        <v>188</v>
      </c>
      <c r="AW132" s="14" t="s">
        <v>35</v>
      </c>
      <c r="AX132" s="14" t="s">
        <v>81</v>
      </c>
      <c r="AY132" s="256" t="s">
        <v>182</v>
      </c>
    </row>
    <row r="133" s="12" customFormat="1" ht="22.8" customHeight="1">
      <c r="A133" s="12"/>
      <c r="B133" s="200"/>
      <c r="C133" s="201"/>
      <c r="D133" s="202" t="s">
        <v>73</v>
      </c>
      <c r="E133" s="214" t="s">
        <v>83</v>
      </c>
      <c r="F133" s="214" t="s">
        <v>540</v>
      </c>
      <c r="G133" s="201"/>
      <c r="H133" s="201"/>
      <c r="I133" s="204"/>
      <c r="J133" s="215">
        <f>BK133</f>
        <v>0</v>
      </c>
      <c r="K133" s="201"/>
      <c r="L133" s="206"/>
      <c r="M133" s="207"/>
      <c r="N133" s="208"/>
      <c r="O133" s="208"/>
      <c r="P133" s="209">
        <f>SUM(P134:P143)</f>
        <v>0</v>
      </c>
      <c r="Q133" s="208"/>
      <c r="R133" s="209">
        <f>SUM(R134:R143)</f>
        <v>0.063766366781999997</v>
      </c>
      <c r="S133" s="208"/>
      <c r="T133" s="210">
        <f>SUM(T134:T143)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1" t="s">
        <v>81</v>
      </c>
      <c r="AT133" s="212" t="s">
        <v>73</v>
      </c>
      <c r="AU133" s="212" t="s">
        <v>81</v>
      </c>
      <c r="AY133" s="211" t="s">
        <v>182</v>
      </c>
      <c r="BK133" s="213">
        <f>SUM(BK134:BK143)</f>
        <v>0</v>
      </c>
    </row>
    <row r="134" s="2" customFormat="1" ht="24.15" customHeight="1">
      <c r="A134" s="41"/>
      <c r="B134" s="42"/>
      <c r="C134" s="216" t="s">
        <v>235</v>
      </c>
      <c r="D134" s="216" t="s">
        <v>184</v>
      </c>
      <c r="E134" s="217" t="s">
        <v>541</v>
      </c>
      <c r="F134" s="218" t="s">
        <v>542</v>
      </c>
      <c r="G134" s="219" t="s">
        <v>214</v>
      </c>
      <c r="H134" s="220">
        <v>1.3600000000000001</v>
      </c>
      <c r="I134" s="221"/>
      <c r="J134" s="222">
        <f>ROUND(I134*H134,2)</f>
        <v>0</v>
      </c>
      <c r="K134" s="218" t="s">
        <v>187</v>
      </c>
      <c r="L134" s="47"/>
      <c r="M134" s="223" t="s">
        <v>19</v>
      </c>
      <c r="N134" s="224" t="s">
        <v>45</v>
      </c>
      <c r="O134" s="87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7" t="s">
        <v>188</v>
      </c>
      <c r="AT134" s="227" t="s">
        <v>184</v>
      </c>
      <c r="AU134" s="227" t="s">
        <v>83</v>
      </c>
      <c r="AY134" s="20" t="s">
        <v>182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20" t="s">
        <v>81</v>
      </c>
      <c r="BK134" s="228">
        <f>ROUND(I134*H134,2)</f>
        <v>0</v>
      </c>
      <c r="BL134" s="20" t="s">
        <v>188</v>
      </c>
      <c r="BM134" s="227" t="s">
        <v>543</v>
      </c>
    </row>
    <row r="135" s="2" customFormat="1">
      <c r="A135" s="41"/>
      <c r="B135" s="42"/>
      <c r="C135" s="43"/>
      <c r="D135" s="229" t="s">
        <v>190</v>
      </c>
      <c r="E135" s="43"/>
      <c r="F135" s="230" t="s">
        <v>544</v>
      </c>
      <c r="G135" s="43"/>
      <c r="H135" s="43"/>
      <c r="I135" s="231"/>
      <c r="J135" s="43"/>
      <c r="K135" s="43"/>
      <c r="L135" s="47"/>
      <c r="M135" s="232"/>
      <c r="N135" s="233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190</v>
      </c>
      <c r="AU135" s="20" t="s">
        <v>83</v>
      </c>
    </row>
    <row r="136" s="15" customFormat="1">
      <c r="A136" s="15"/>
      <c r="B136" s="257"/>
      <c r="C136" s="258"/>
      <c r="D136" s="236" t="s">
        <v>192</v>
      </c>
      <c r="E136" s="259" t="s">
        <v>19</v>
      </c>
      <c r="F136" s="260" t="s">
        <v>545</v>
      </c>
      <c r="G136" s="258"/>
      <c r="H136" s="259" t="s">
        <v>19</v>
      </c>
      <c r="I136" s="261"/>
      <c r="J136" s="258"/>
      <c r="K136" s="258"/>
      <c r="L136" s="262"/>
      <c r="M136" s="263"/>
      <c r="N136" s="264"/>
      <c r="O136" s="264"/>
      <c r="P136" s="264"/>
      <c r="Q136" s="264"/>
      <c r="R136" s="264"/>
      <c r="S136" s="264"/>
      <c r="T136" s="26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6" t="s">
        <v>192</v>
      </c>
      <c r="AU136" s="266" t="s">
        <v>83</v>
      </c>
      <c r="AV136" s="15" t="s">
        <v>81</v>
      </c>
      <c r="AW136" s="15" t="s">
        <v>35</v>
      </c>
      <c r="AX136" s="15" t="s">
        <v>74</v>
      </c>
      <c r="AY136" s="266" t="s">
        <v>182</v>
      </c>
    </row>
    <row r="137" s="13" customFormat="1">
      <c r="A137" s="13"/>
      <c r="B137" s="234"/>
      <c r="C137" s="235"/>
      <c r="D137" s="236" t="s">
        <v>192</v>
      </c>
      <c r="E137" s="237" t="s">
        <v>19</v>
      </c>
      <c r="F137" s="238" t="s">
        <v>546</v>
      </c>
      <c r="G137" s="235"/>
      <c r="H137" s="239">
        <v>1.3600000000000001</v>
      </c>
      <c r="I137" s="240"/>
      <c r="J137" s="235"/>
      <c r="K137" s="235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192</v>
      </c>
      <c r="AU137" s="245" t="s">
        <v>83</v>
      </c>
      <c r="AV137" s="13" t="s">
        <v>83</v>
      </c>
      <c r="AW137" s="13" t="s">
        <v>35</v>
      </c>
      <c r="AX137" s="13" t="s">
        <v>74</v>
      </c>
      <c r="AY137" s="245" t="s">
        <v>182</v>
      </c>
    </row>
    <row r="138" s="14" customFormat="1">
      <c r="A138" s="14"/>
      <c r="B138" s="246"/>
      <c r="C138" s="247"/>
      <c r="D138" s="236" t="s">
        <v>192</v>
      </c>
      <c r="E138" s="248" t="s">
        <v>19</v>
      </c>
      <c r="F138" s="249" t="s">
        <v>197</v>
      </c>
      <c r="G138" s="247"/>
      <c r="H138" s="250">
        <v>1.3600000000000001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6" t="s">
        <v>192</v>
      </c>
      <c r="AU138" s="256" t="s">
        <v>83</v>
      </c>
      <c r="AV138" s="14" t="s">
        <v>188</v>
      </c>
      <c r="AW138" s="14" t="s">
        <v>35</v>
      </c>
      <c r="AX138" s="14" t="s">
        <v>81</v>
      </c>
      <c r="AY138" s="256" t="s">
        <v>182</v>
      </c>
    </row>
    <row r="139" s="2" customFormat="1" ht="24.15" customHeight="1">
      <c r="A139" s="41"/>
      <c r="B139" s="42"/>
      <c r="C139" s="216" t="s">
        <v>240</v>
      </c>
      <c r="D139" s="216" t="s">
        <v>184</v>
      </c>
      <c r="E139" s="217" t="s">
        <v>547</v>
      </c>
      <c r="F139" s="218" t="s">
        <v>548</v>
      </c>
      <c r="G139" s="219" t="s">
        <v>409</v>
      </c>
      <c r="H139" s="220">
        <v>0.059999999999999998</v>
      </c>
      <c r="I139" s="221"/>
      <c r="J139" s="222">
        <f>ROUND(I139*H139,2)</f>
        <v>0</v>
      </c>
      <c r="K139" s="218" t="s">
        <v>187</v>
      </c>
      <c r="L139" s="47"/>
      <c r="M139" s="223" t="s">
        <v>19</v>
      </c>
      <c r="N139" s="224" t="s">
        <v>45</v>
      </c>
      <c r="O139" s="87"/>
      <c r="P139" s="225">
        <f>O139*H139</f>
        <v>0</v>
      </c>
      <c r="Q139" s="225">
        <v>1.0627727797</v>
      </c>
      <c r="R139" s="225">
        <f>Q139*H139</f>
        <v>0.063766366781999997</v>
      </c>
      <c r="S139" s="225">
        <v>0</v>
      </c>
      <c r="T139" s="226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7" t="s">
        <v>188</v>
      </c>
      <c r="AT139" s="227" t="s">
        <v>184</v>
      </c>
      <c r="AU139" s="227" t="s">
        <v>83</v>
      </c>
      <c r="AY139" s="20" t="s">
        <v>182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20" t="s">
        <v>81</v>
      </c>
      <c r="BK139" s="228">
        <f>ROUND(I139*H139,2)</f>
        <v>0</v>
      </c>
      <c r="BL139" s="20" t="s">
        <v>188</v>
      </c>
      <c r="BM139" s="227" t="s">
        <v>549</v>
      </c>
    </row>
    <row r="140" s="2" customFormat="1">
      <c r="A140" s="41"/>
      <c r="B140" s="42"/>
      <c r="C140" s="43"/>
      <c r="D140" s="229" t="s">
        <v>190</v>
      </c>
      <c r="E140" s="43"/>
      <c r="F140" s="230" t="s">
        <v>550</v>
      </c>
      <c r="G140" s="43"/>
      <c r="H140" s="43"/>
      <c r="I140" s="231"/>
      <c r="J140" s="43"/>
      <c r="K140" s="43"/>
      <c r="L140" s="47"/>
      <c r="M140" s="232"/>
      <c r="N140" s="233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190</v>
      </c>
      <c r="AU140" s="20" t="s">
        <v>83</v>
      </c>
    </row>
    <row r="141" s="15" customFormat="1">
      <c r="A141" s="15"/>
      <c r="B141" s="257"/>
      <c r="C141" s="258"/>
      <c r="D141" s="236" t="s">
        <v>192</v>
      </c>
      <c r="E141" s="259" t="s">
        <v>19</v>
      </c>
      <c r="F141" s="260" t="s">
        <v>551</v>
      </c>
      <c r="G141" s="258"/>
      <c r="H141" s="259" t="s">
        <v>19</v>
      </c>
      <c r="I141" s="261"/>
      <c r="J141" s="258"/>
      <c r="K141" s="258"/>
      <c r="L141" s="262"/>
      <c r="M141" s="263"/>
      <c r="N141" s="264"/>
      <c r="O141" s="264"/>
      <c r="P141" s="264"/>
      <c r="Q141" s="264"/>
      <c r="R141" s="264"/>
      <c r="S141" s="264"/>
      <c r="T141" s="26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6" t="s">
        <v>192</v>
      </c>
      <c r="AU141" s="266" t="s">
        <v>83</v>
      </c>
      <c r="AV141" s="15" t="s">
        <v>81</v>
      </c>
      <c r="AW141" s="15" t="s">
        <v>35</v>
      </c>
      <c r="AX141" s="15" t="s">
        <v>74</v>
      </c>
      <c r="AY141" s="266" t="s">
        <v>182</v>
      </c>
    </row>
    <row r="142" s="13" customFormat="1">
      <c r="A142" s="13"/>
      <c r="B142" s="234"/>
      <c r="C142" s="235"/>
      <c r="D142" s="236" t="s">
        <v>192</v>
      </c>
      <c r="E142" s="237" t="s">
        <v>19</v>
      </c>
      <c r="F142" s="238" t="s">
        <v>552</v>
      </c>
      <c r="G142" s="235"/>
      <c r="H142" s="239">
        <v>0.059999999999999998</v>
      </c>
      <c r="I142" s="240"/>
      <c r="J142" s="235"/>
      <c r="K142" s="235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192</v>
      </c>
      <c r="AU142" s="245" t="s">
        <v>83</v>
      </c>
      <c r="AV142" s="13" t="s">
        <v>83</v>
      </c>
      <c r="AW142" s="13" t="s">
        <v>35</v>
      </c>
      <c r="AX142" s="13" t="s">
        <v>74</v>
      </c>
      <c r="AY142" s="245" t="s">
        <v>182</v>
      </c>
    </row>
    <row r="143" s="14" customFormat="1">
      <c r="A143" s="14"/>
      <c r="B143" s="246"/>
      <c r="C143" s="247"/>
      <c r="D143" s="236" t="s">
        <v>192</v>
      </c>
      <c r="E143" s="248" t="s">
        <v>19</v>
      </c>
      <c r="F143" s="249" t="s">
        <v>197</v>
      </c>
      <c r="G143" s="247"/>
      <c r="H143" s="250">
        <v>0.059999999999999998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192</v>
      </c>
      <c r="AU143" s="256" t="s">
        <v>83</v>
      </c>
      <c r="AV143" s="14" t="s">
        <v>188</v>
      </c>
      <c r="AW143" s="14" t="s">
        <v>35</v>
      </c>
      <c r="AX143" s="14" t="s">
        <v>81</v>
      </c>
      <c r="AY143" s="256" t="s">
        <v>182</v>
      </c>
    </row>
    <row r="144" s="12" customFormat="1" ht="22.8" customHeight="1">
      <c r="A144" s="12"/>
      <c r="B144" s="200"/>
      <c r="C144" s="201"/>
      <c r="D144" s="202" t="s">
        <v>73</v>
      </c>
      <c r="E144" s="214" t="s">
        <v>240</v>
      </c>
      <c r="F144" s="214" t="s">
        <v>349</v>
      </c>
      <c r="G144" s="201"/>
      <c r="H144" s="201"/>
      <c r="I144" s="204"/>
      <c r="J144" s="215">
        <f>BK144</f>
        <v>0</v>
      </c>
      <c r="K144" s="201"/>
      <c r="L144" s="206"/>
      <c r="M144" s="207"/>
      <c r="N144" s="208"/>
      <c r="O144" s="208"/>
      <c r="P144" s="209">
        <f>SUM(P145:P179)</f>
        <v>0</v>
      </c>
      <c r="Q144" s="208"/>
      <c r="R144" s="209">
        <f>SUM(R145:R179)</f>
        <v>21.111066069999996</v>
      </c>
      <c r="S144" s="208"/>
      <c r="T144" s="210">
        <f>SUM(T145:T179)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1" t="s">
        <v>81</v>
      </c>
      <c r="AT144" s="212" t="s">
        <v>73</v>
      </c>
      <c r="AU144" s="212" t="s">
        <v>81</v>
      </c>
      <c r="AY144" s="211" t="s">
        <v>182</v>
      </c>
      <c r="BK144" s="213">
        <f>SUM(BK145:BK179)</f>
        <v>0</v>
      </c>
    </row>
    <row r="145" s="2" customFormat="1" ht="33" customHeight="1">
      <c r="A145" s="41"/>
      <c r="B145" s="42"/>
      <c r="C145" s="216" t="s">
        <v>245</v>
      </c>
      <c r="D145" s="216" t="s">
        <v>184</v>
      </c>
      <c r="E145" s="217" t="s">
        <v>553</v>
      </c>
      <c r="F145" s="218" t="s">
        <v>554</v>
      </c>
      <c r="G145" s="219" t="s">
        <v>200</v>
      </c>
      <c r="H145" s="220">
        <v>2</v>
      </c>
      <c r="I145" s="221"/>
      <c r="J145" s="222">
        <f>ROUND(I145*H145,2)</f>
        <v>0</v>
      </c>
      <c r="K145" s="218" t="s">
        <v>187</v>
      </c>
      <c r="L145" s="47"/>
      <c r="M145" s="223" t="s">
        <v>19</v>
      </c>
      <c r="N145" s="224" t="s">
        <v>45</v>
      </c>
      <c r="O145" s="87"/>
      <c r="P145" s="225">
        <f>O145*H145</f>
        <v>0</v>
      </c>
      <c r="Q145" s="225">
        <v>7.005658135</v>
      </c>
      <c r="R145" s="225">
        <f>Q145*H145</f>
        <v>14.01131627</v>
      </c>
      <c r="S145" s="225">
        <v>0</v>
      </c>
      <c r="T145" s="226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7" t="s">
        <v>188</v>
      </c>
      <c r="AT145" s="227" t="s">
        <v>184</v>
      </c>
      <c r="AU145" s="227" t="s">
        <v>83</v>
      </c>
      <c r="AY145" s="20" t="s">
        <v>182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20" t="s">
        <v>81</v>
      </c>
      <c r="BK145" s="228">
        <f>ROUND(I145*H145,2)</f>
        <v>0</v>
      </c>
      <c r="BL145" s="20" t="s">
        <v>188</v>
      </c>
      <c r="BM145" s="227" t="s">
        <v>555</v>
      </c>
    </row>
    <row r="146" s="2" customFormat="1">
      <c r="A146" s="41"/>
      <c r="B146" s="42"/>
      <c r="C146" s="43"/>
      <c r="D146" s="229" t="s">
        <v>190</v>
      </c>
      <c r="E146" s="43"/>
      <c r="F146" s="230" t="s">
        <v>556</v>
      </c>
      <c r="G146" s="43"/>
      <c r="H146" s="43"/>
      <c r="I146" s="231"/>
      <c r="J146" s="43"/>
      <c r="K146" s="43"/>
      <c r="L146" s="47"/>
      <c r="M146" s="232"/>
      <c r="N146" s="233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190</v>
      </c>
      <c r="AU146" s="20" t="s">
        <v>83</v>
      </c>
    </row>
    <row r="147" s="13" customFormat="1">
      <c r="A147" s="13"/>
      <c r="B147" s="234"/>
      <c r="C147" s="235"/>
      <c r="D147" s="236" t="s">
        <v>192</v>
      </c>
      <c r="E147" s="237" t="s">
        <v>19</v>
      </c>
      <c r="F147" s="238" t="s">
        <v>557</v>
      </c>
      <c r="G147" s="235"/>
      <c r="H147" s="239">
        <v>2</v>
      </c>
      <c r="I147" s="240"/>
      <c r="J147" s="235"/>
      <c r="K147" s="235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192</v>
      </c>
      <c r="AU147" s="245" t="s">
        <v>83</v>
      </c>
      <c r="AV147" s="13" t="s">
        <v>83</v>
      </c>
      <c r="AW147" s="13" t="s">
        <v>35</v>
      </c>
      <c r="AX147" s="13" t="s">
        <v>74</v>
      </c>
      <c r="AY147" s="245" t="s">
        <v>182</v>
      </c>
    </row>
    <row r="148" s="14" customFormat="1">
      <c r="A148" s="14"/>
      <c r="B148" s="246"/>
      <c r="C148" s="247"/>
      <c r="D148" s="236" t="s">
        <v>192</v>
      </c>
      <c r="E148" s="248" t="s">
        <v>19</v>
      </c>
      <c r="F148" s="249" t="s">
        <v>197</v>
      </c>
      <c r="G148" s="247"/>
      <c r="H148" s="250">
        <v>2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6" t="s">
        <v>192</v>
      </c>
      <c r="AU148" s="256" t="s">
        <v>83</v>
      </c>
      <c r="AV148" s="14" t="s">
        <v>188</v>
      </c>
      <c r="AW148" s="14" t="s">
        <v>35</v>
      </c>
      <c r="AX148" s="14" t="s">
        <v>81</v>
      </c>
      <c r="AY148" s="256" t="s">
        <v>182</v>
      </c>
    </row>
    <row r="149" s="2" customFormat="1" ht="24.15" customHeight="1">
      <c r="A149" s="41"/>
      <c r="B149" s="42"/>
      <c r="C149" s="216" t="s">
        <v>250</v>
      </c>
      <c r="D149" s="216" t="s">
        <v>184</v>
      </c>
      <c r="E149" s="217" t="s">
        <v>558</v>
      </c>
      <c r="F149" s="218" t="s">
        <v>559</v>
      </c>
      <c r="G149" s="219" t="s">
        <v>214</v>
      </c>
      <c r="H149" s="220">
        <v>2.7999999999999998</v>
      </c>
      <c r="I149" s="221"/>
      <c r="J149" s="222">
        <f>ROUND(I149*H149,2)</f>
        <v>0</v>
      </c>
      <c r="K149" s="218" t="s">
        <v>187</v>
      </c>
      <c r="L149" s="47"/>
      <c r="M149" s="223" t="s">
        <v>19</v>
      </c>
      <c r="N149" s="224" t="s">
        <v>45</v>
      </c>
      <c r="O149" s="87"/>
      <c r="P149" s="225">
        <f>O149*H149</f>
        <v>0</v>
      </c>
      <c r="Q149" s="225">
        <v>2.5122534999999999</v>
      </c>
      <c r="R149" s="225">
        <f>Q149*H149</f>
        <v>7.0343097999999991</v>
      </c>
      <c r="S149" s="225">
        <v>0</v>
      </c>
      <c r="T149" s="226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7" t="s">
        <v>188</v>
      </c>
      <c r="AT149" s="227" t="s">
        <v>184</v>
      </c>
      <c r="AU149" s="227" t="s">
        <v>83</v>
      </c>
      <c r="AY149" s="20" t="s">
        <v>182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20" t="s">
        <v>81</v>
      </c>
      <c r="BK149" s="228">
        <f>ROUND(I149*H149,2)</f>
        <v>0</v>
      </c>
      <c r="BL149" s="20" t="s">
        <v>188</v>
      </c>
      <c r="BM149" s="227" t="s">
        <v>560</v>
      </c>
    </row>
    <row r="150" s="2" customFormat="1">
      <c r="A150" s="41"/>
      <c r="B150" s="42"/>
      <c r="C150" s="43"/>
      <c r="D150" s="229" t="s">
        <v>190</v>
      </c>
      <c r="E150" s="43"/>
      <c r="F150" s="230" t="s">
        <v>561</v>
      </c>
      <c r="G150" s="43"/>
      <c r="H150" s="43"/>
      <c r="I150" s="231"/>
      <c r="J150" s="43"/>
      <c r="K150" s="43"/>
      <c r="L150" s="47"/>
      <c r="M150" s="232"/>
      <c r="N150" s="233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190</v>
      </c>
      <c r="AU150" s="20" t="s">
        <v>83</v>
      </c>
    </row>
    <row r="151" s="13" customFormat="1">
      <c r="A151" s="13"/>
      <c r="B151" s="234"/>
      <c r="C151" s="235"/>
      <c r="D151" s="236" t="s">
        <v>192</v>
      </c>
      <c r="E151" s="237" t="s">
        <v>19</v>
      </c>
      <c r="F151" s="238" t="s">
        <v>562</v>
      </c>
      <c r="G151" s="235"/>
      <c r="H151" s="239">
        <v>2.7999999999999998</v>
      </c>
      <c r="I151" s="240"/>
      <c r="J151" s="235"/>
      <c r="K151" s="235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192</v>
      </c>
      <c r="AU151" s="245" t="s">
        <v>83</v>
      </c>
      <c r="AV151" s="13" t="s">
        <v>83</v>
      </c>
      <c r="AW151" s="13" t="s">
        <v>35</v>
      </c>
      <c r="AX151" s="13" t="s">
        <v>74</v>
      </c>
      <c r="AY151" s="245" t="s">
        <v>182</v>
      </c>
    </row>
    <row r="152" s="14" customFormat="1">
      <c r="A152" s="14"/>
      <c r="B152" s="246"/>
      <c r="C152" s="247"/>
      <c r="D152" s="236" t="s">
        <v>192</v>
      </c>
      <c r="E152" s="248" t="s">
        <v>19</v>
      </c>
      <c r="F152" s="249" t="s">
        <v>197</v>
      </c>
      <c r="G152" s="247"/>
      <c r="H152" s="250">
        <v>2.7999999999999998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6" t="s">
        <v>192</v>
      </c>
      <c r="AU152" s="256" t="s">
        <v>83</v>
      </c>
      <c r="AV152" s="14" t="s">
        <v>188</v>
      </c>
      <c r="AW152" s="14" t="s">
        <v>35</v>
      </c>
      <c r="AX152" s="14" t="s">
        <v>81</v>
      </c>
      <c r="AY152" s="256" t="s">
        <v>182</v>
      </c>
    </row>
    <row r="153" s="2" customFormat="1" ht="33" customHeight="1">
      <c r="A153" s="41"/>
      <c r="B153" s="42"/>
      <c r="C153" s="216" t="s">
        <v>255</v>
      </c>
      <c r="D153" s="216" t="s">
        <v>184</v>
      </c>
      <c r="E153" s="217" t="s">
        <v>563</v>
      </c>
      <c r="F153" s="218" t="s">
        <v>564</v>
      </c>
      <c r="G153" s="219" t="s">
        <v>385</v>
      </c>
      <c r="H153" s="220">
        <v>8</v>
      </c>
      <c r="I153" s="221"/>
      <c r="J153" s="222">
        <f>ROUND(I153*H153,2)</f>
        <v>0</v>
      </c>
      <c r="K153" s="218" t="s">
        <v>187</v>
      </c>
      <c r="L153" s="47"/>
      <c r="M153" s="223" t="s">
        <v>19</v>
      </c>
      <c r="N153" s="224" t="s">
        <v>45</v>
      </c>
      <c r="O153" s="87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7" t="s">
        <v>188</v>
      </c>
      <c r="AT153" s="227" t="s">
        <v>184</v>
      </c>
      <c r="AU153" s="227" t="s">
        <v>83</v>
      </c>
      <c r="AY153" s="20" t="s">
        <v>182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20" t="s">
        <v>81</v>
      </c>
      <c r="BK153" s="228">
        <f>ROUND(I153*H153,2)</f>
        <v>0</v>
      </c>
      <c r="BL153" s="20" t="s">
        <v>188</v>
      </c>
      <c r="BM153" s="227" t="s">
        <v>565</v>
      </c>
    </row>
    <row r="154" s="2" customFormat="1">
      <c r="A154" s="41"/>
      <c r="B154" s="42"/>
      <c r="C154" s="43"/>
      <c r="D154" s="229" t="s">
        <v>190</v>
      </c>
      <c r="E154" s="43"/>
      <c r="F154" s="230" t="s">
        <v>566</v>
      </c>
      <c r="G154" s="43"/>
      <c r="H154" s="43"/>
      <c r="I154" s="231"/>
      <c r="J154" s="43"/>
      <c r="K154" s="43"/>
      <c r="L154" s="47"/>
      <c r="M154" s="232"/>
      <c r="N154" s="233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190</v>
      </c>
      <c r="AU154" s="20" t="s">
        <v>83</v>
      </c>
    </row>
    <row r="155" s="13" customFormat="1">
      <c r="A155" s="13"/>
      <c r="B155" s="234"/>
      <c r="C155" s="235"/>
      <c r="D155" s="236" t="s">
        <v>192</v>
      </c>
      <c r="E155" s="237" t="s">
        <v>19</v>
      </c>
      <c r="F155" s="238" t="s">
        <v>567</v>
      </c>
      <c r="G155" s="235"/>
      <c r="H155" s="239">
        <v>8</v>
      </c>
      <c r="I155" s="240"/>
      <c r="J155" s="235"/>
      <c r="K155" s="235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192</v>
      </c>
      <c r="AU155" s="245" t="s">
        <v>83</v>
      </c>
      <c r="AV155" s="13" t="s">
        <v>83</v>
      </c>
      <c r="AW155" s="13" t="s">
        <v>35</v>
      </c>
      <c r="AX155" s="13" t="s">
        <v>74</v>
      </c>
      <c r="AY155" s="245" t="s">
        <v>182</v>
      </c>
    </row>
    <row r="156" s="14" customFormat="1">
      <c r="A156" s="14"/>
      <c r="B156" s="246"/>
      <c r="C156" s="247"/>
      <c r="D156" s="236" t="s">
        <v>192</v>
      </c>
      <c r="E156" s="248" t="s">
        <v>19</v>
      </c>
      <c r="F156" s="249" t="s">
        <v>197</v>
      </c>
      <c r="G156" s="247"/>
      <c r="H156" s="250">
        <v>8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6" t="s">
        <v>192</v>
      </c>
      <c r="AU156" s="256" t="s">
        <v>83</v>
      </c>
      <c r="AV156" s="14" t="s">
        <v>188</v>
      </c>
      <c r="AW156" s="14" t="s">
        <v>35</v>
      </c>
      <c r="AX156" s="14" t="s">
        <v>81</v>
      </c>
      <c r="AY156" s="256" t="s">
        <v>182</v>
      </c>
    </row>
    <row r="157" s="2" customFormat="1" ht="24.15" customHeight="1">
      <c r="A157" s="41"/>
      <c r="B157" s="42"/>
      <c r="C157" s="279" t="s">
        <v>260</v>
      </c>
      <c r="D157" s="279" t="s">
        <v>357</v>
      </c>
      <c r="E157" s="280" t="s">
        <v>568</v>
      </c>
      <c r="F157" s="281" t="s">
        <v>569</v>
      </c>
      <c r="G157" s="282" t="s">
        <v>385</v>
      </c>
      <c r="H157" s="283">
        <v>8</v>
      </c>
      <c r="I157" s="284"/>
      <c r="J157" s="285">
        <f>ROUND(I157*H157,2)</f>
        <v>0</v>
      </c>
      <c r="K157" s="281" t="s">
        <v>187</v>
      </c>
      <c r="L157" s="286"/>
      <c r="M157" s="287" t="s">
        <v>19</v>
      </c>
      <c r="N157" s="288" t="s">
        <v>45</v>
      </c>
      <c r="O157" s="87"/>
      <c r="P157" s="225">
        <f>O157*H157</f>
        <v>0</v>
      </c>
      <c r="Q157" s="225">
        <v>0.0081799999999999998</v>
      </c>
      <c r="R157" s="225">
        <f>Q157*H157</f>
        <v>0.065439999999999998</v>
      </c>
      <c r="S157" s="225">
        <v>0</v>
      </c>
      <c r="T157" s="226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7" t="s">
        <v>235</v>
      </c>
      <c r="AT157" s="227" t="s">
        <v>357</v>
      </c>
      <c r="AU157" s="227" t="s">
        <v>83</v>
      </c>
      <c r="AY157" s="20" t="s">
        <v>182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20" t="s">
        <v>81</v>
      </c>
      <c r="BK157" s="228">
        <f>ROUND(I157*H157,2)</f>
        <v>0</v>
      </c>
      <c r="BL157" s="20" t="s">
        <v>188</v>
      </c>
      <c r="BM157" s="227" t="s">
        <v>570</v>
      </c>
    </row>
    <row r="158" s="2" customFormat="1" ht="62.7" customHeight="1">
      <c r="A158" s="41"/>
      <c r="B158" s="42"/>
      <c r="C158" s="216" t="s">
        <v>291</v>
      </c>
      <c r="D158" s="216" t="s">
        <v>184</v>
      </c>
      <c r="E158" s="217" t="s">
        <v>571</v>
      </c>
      <c r="F158" s="218" t="s">
        <v>572</v>
      </c>
      <c r="G158" s="219" t="s">
        <v>306</v>
      </c>
      <c r="H158" s="220">
        <v>1</v>
      </c>
      <c r="I158" s="221"/>
      <c r="J158" s="222">
        <f>ROUND(I158*H158,2)</f>
        <v>0</v>
      </c>
      <c r="K158" s="218" t="s">
        <v>19</v>
      </c>
      <c r="L158" s="47"/>
      <c r="M158" s="223" t="s">
        <v>19</v>
      </c>
      <c r="N158" s="224" t="s">
        <v>45</v>
      </c>
      <c r="O158" s="87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7" t="s">
        <v>188</v>
      </c>
      <c r="AT158" s="227" t="s">
        <v>184</v>
      </c>
      <c r="AU158" s="227" t="s">
        <v>83</v>
      </c>
      <c r="AY158" s="20" t="s">
        <v>182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20" t="s">
        <v>81</v>
      </c>
      <c r="BK158" s="228">
        <f>ROUND(I158*H158,2)</f>
        <v>0</v>
      </c>
      <c r="BL158" s="20" t="s">
        <v>188</v>
      </c>
      <c r="BM158" s="227" t="s">
        <v>573</v>
      </c>
    </row>
    <row r="159" s="2" customFormat="1">
      <c r="A159" s="41"/>
      <c r="B159" s="42"/>
      <c r="C159" s="43"/>
      <c r="D159" s="236" t="s">
        <v>308</v>
      </c>
      <c r="E159" s="43"/>
      <c r="F159" s="278" t="s">
        <v>574</v>
      </c>
      <c r="G159" s="43"/>
      <c r="H159" s="43"/>
      <c r="I159" s="231"/>
      <c r="J159" s="43"/>
      <c r="K159" s="43"/>
      <c r="L159" s="47"/>
      <c r="M159" s="232"/>
      <c r="N159" s="233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308</v>
      </c>
      <c r="AU159" s="20" t="s">
        <v>83</v>
      </c>
    </row>
    <row r="160" s="15" customFormat="1">
      <c r="A160" s="15"/>
      <c r="B160" s="257"/>
      <c r="C160" s="258"/>
      <c r="D160" s="236" t="s">
        <v>192</v>
      </c>
      <c r="E160" s="259" t="s">
        <v>19</v>
      </c>
      <c r="F160" s="260" t="s">
        <v>575</v>
      </c>
      <c r="G160" s="258"/>
      <c r="H160" s="259" t="s">
        <v>19</v>
      </c>
      <c r="I160" s="261"/>
      <c r="J160" s="258"/>
      <c r="K160" s="258"/>
      <c r="L160" s="262"/>
      <c r="M160" s="263"/>
      <c r="N160" s="264"/>
      <c r="O160" s="264"/>
      <c r="P160" s="264"/>
      <c r="Q160" s="264"/>
      <c r="R160" s="264"/>
      <c r="S160" s="264"/>
      <c r="T160" s="26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6" t="s">
        <v>192</v>
      </c>
      <c r="AU160" s="266" t="s">
        <v>83</v>
      </c>
      <c r="AV160" s="15" t="s">
        <v>81</v>
      </c>
      <c r="AW160" s="15" t="s">
        <v>35</v>
      </c>
      <c r="AX160" s="15" t="s">
        <v>74</v>
      </c>
      <c r="AY160" s="266" t="s">
        <v>182</v>
      </c>
    </row>
    <row r="161" s="13" customFormat="1">
      <c r="A161" s="13"/>
      <c r="B161" s="234"/>
      <c r="C161" s="235"/>
      <c r="D161" s="236" t="s">
        <v>192</v>
      </c>
      <c r="E161" s="237" t="s">
        <v>19</v>
      </c>
      <c r="F161" s="238" t="s">
        <v>557</v>
      </c>
      <c r="G161" s="235"/>
      <c r="H161" s="239">
        <v>2</v>
      </c>
      <c r="I161" s="240"/>
      <c r="J161" s="235"/>
      <c r="K161" s="235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192</v>
      </c>
      <c r="AU161" s="245" t="s">
        <v>83</v>
      </c>
      <c r="AV161" s="13" t="s">
        <v>83</v>
      </c>
      <c r="AW161" s="13" t="s">
        <v>35</v>
      </c>
      <c r="AX161" s="13" t="s">
        <v>74</v>
      </c>
      <c r="AY161" s="245" t="s">
        <v>182</v>
      </c>
    </row>
    <row r="162" s="16" customFormat="1">
      <c r="A162" s="16"/>
      <c r="B162" s="267"/>
      <c r="C162" s="268"/>
      <c r="D162" s="236" t="s">
        <v>192</v>
      </c>
      <c r="E162" s="269" t="s">
        <v>19</v>
      </c>
      <c r="F162" s="270" t="s">
        <v>269</v>
      </c>
      <c r="G162" s="268"/>
      <c r="H162" s="271">
        <v>2</v>
      </c>
      <c r="I162" s="272"/>
      <c r="J162" s="268"/>
      <c r="K162" s="268"/>
      <c r="L162" s="273"/>
      <c r="M162" s="274"/>
      <c r="N162" s="275"/>
      <c r="O162" s="275"/>
      <c r="P162" s="275"/>
      <c r="Q162" s="275"/>
      <c r="R162" s="275"/>
      <c r="S162" s="275"/>
      <c r="T162" s="27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T162" s="277" t="s">
        <v>192</v>
      </c>
      <c r="AU162" s="277" t="s">
        <v>83</v>
      </c>
      <c r="AV162" s="16" t="s">
        <v>203</v>
      </c>
      <c r="AW162" s="16" t="s">
        <v>35</v>
      </c>
      <c r="AX162" s="16" t="s">
        <v>74</v>
      </c>
      <c r="AY162" s="277" t="s">
        <v>182</v>
      </c>
    </row>
    <row r="163" s="15" customFormat="1">
      <c r="A163" s="15"/>
      <c r="B163" s="257"/>
      <c r="C163" s="258"/>
      <c r="D163" s="236" t="s">
        <v>192</v>
      </c>
      <c r="E163" s="259" t="s">
        <v>19</v>
      </c>
      <c r="F163" s="260" t="s">
        <v>576</v>
      </c>
      <c r="G163" s="258"/>
      <c r="H163" s="259" t="s">
        <v>19</v>
      </c>
      <c r="I163" s="261"/>
      <c r="J163" s="258"/>
      <c r="K163" s="258"/>
      <c r="L163" s="262"/>
      <c r="M163" s="263"/>
      <c r="N163" s="264"/>
      <c r="O163" s="264"/>
      <c r="P163" s="264"/>
      <c r="Q163" s="264"/>
      <c r="R163" s="264"/>
      <c r="S163" s="264"/>
      <c r="T163" s="26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6" t="s">
        <v>192</v>
      </c>
      <c r="AU163" s="266" t="s">
        <v>83</v>
      </c>
      <c r="AV163" s="15" t="s">
        <v>81</v>
      </c>
      <c r="AW163" s="15" t="s">
        <v>35</v>
      </c>
      <c r="AX163" s="15" t="s">
        <v>74</v>
      </c>
      <c r="AY163" s="266" t="s">
        <v>182</v>
      </c>
    </row>
    <row r="164" s="13" customFormat="1">
      <c r="A164" s="13"/>
      <c r="B164" s="234"/>
      <c r="C164" s="235"/>
      <c r="D164" s="236" t="s">
        <v>192</v>
      </c>
      <c r="E164" s="237" t="s">
        <v>19</v>
      </c>
      <c r="F164" s="238" t="s">
        <v>577</v>
      </c>
      <c r="G164" s="235"/>
      <c r="H164" s="239">
        <v>10</v>
      </c>
      <c r="I164" s="240"/>
      <c r="J164" s="235"/>
      <c r="K164" s="235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192</v>
      </c>
      <c r="AU164" s="245" t="s">
        <v>83</v>
      </c>
      <c r="AV164" s="13" t="s">
        <v>83</v>
      </c>
      <c r="AW164" s="13" t="s">
        <v>35</v>
      </c>
      <c r="AX164" s="13" t="s">
        <v>74</v>
      </c>
      <c r="AY164" s="245" t="s">
        <v>182</v>
      </c>
    </row>
    <row r="165" s="16" customFormat="1">
      <c r="A165" s="16"/>
      <c r="B165" s="267"/>
      <c r="C165" s="268"/>
      <c r="D165" s="236" t="s">
        <v>192</v>
      </c>
      <c r="E165" s="269" t="s">
        <v>19</v>
      </c>
      <c r="F165" s="270" t="s">
        <v>269</v>
      </c>
      <c r="G165" s="268"/>
      <c r="H165" s="271">
        <v>10</v>
      </c>
      <c r="I165" s="272"/>
      <c r="J165" s="268"/>
      <c r="K165" s="268"/>
      <c r="L165" s="273"/>
      <c r="M165" s="274"/>
      <c r="N165" s="275"/>
      <c r="O165" s="275"/>
      <c r="P165" s="275"/>
      <c r="Q165" s="275"/>
      <c r="R165" s="275"/>
      <c r="S165" s="275"/>
      <c r="T165" s="27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77" t="s">
        <v>192</v>
      </c>
      <c r="AU165" s="277" t="s">
        <v>83</v>
      </c>
      <c r="AV165" s="16" t="s">
        <v>203</v>
      </c>
      <c r="AW165" s="16" t="s">
        <v>35</v>
      </c>
      <c r="AX165" s="16" t="s">
        <v>74</v>
      </c>
      <c r="AY165" s="277" t="s">
        <v>182</v>
      </c>
    </row>
    <row r="166" s="14" customFormat="1">
      <c r="A166" s="14"/>
      <c r="B166" s="246"/>
      <c r="C166" s="247"/>
      <c r="D166" s="236" t="s">
        <v>192</v>
      </c>
      <c r="E166" s="248" t="s">
        <v>19</v>
      </c>
      <c r="F166" s="249" t="s">
        <v>197</v>
      </c>
      <c r="G166" s="247"/>
      <c r="H166" s="250">
        <v>12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6" t="s">
        <v>192</v>
      </c>
      <c r="AU166" s="256" t="s">
        <v>83</v>
      </c>
      <c r="AV166" s="14" t="s">
        <v>188</v>
      </c>
      <c r="AW166" s="14" t="s">
        <v>35</v>
      </c>
      <c r="AX166" s="14" t="s">
        <v>74</v>
      </c>
      <c r="AY166" s="256" t="s">
        <v>182</v>
      </c>
    </row>
    <row r="167" s="13" customFormat="1">
      <c r="A167" s="13"/>
      <c r="B167" s="234"/>
      <c r="C167" s="235"/>
      <c r="D167" s="236" t="s">
        <v>192</v>
      </c>
      <c r="E167" s="237" t="s">
        <v>19</v>
      </c>
      <c r="F167" s="238" t="s">
        <v>81</v>
      </c>
      <c r="G167" s="235"/>
      <c r="H167" s="239">
        <v>1</v>
      </c>
      <c r="I167" s="240"/>
      <c r="J167" s="235"/>
      <c r="K167" s="235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192</v>
      </c>
      <c r="AU167" s="245" t="s">
        <v>83</v>
      </c>
      <c r="AV167" s="13" t="s">
        <v>83</v>
      </c>
      <c r="AW167" s="13" t="s">
        <v>35</v>
      </c>
      <c r="AX167" s="13" t="s">
        <v>74</v>
      </c>
      <c r="AY167" s="245" t="s">
        <v>182</v>
      </c>
    </row>
    <row r="168" s="14" customFormat="1">
      <c r="A168" s="14"/>
      <c r="B168" s="246"/>
      <c r="C168" s="247"/>
      <c r="D168" s="236" t="s">
        <v>192</v>
      </c>
      <c r="E168" s="248" t="s">
        <v>19</v>
      </c>
      <c r="F168" s="249" t="s">
        <v>197</v>
      </c>
      <c r="G168" s="247"/>
      <c r="H168" s="250">
        <v>1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6" t="s">
        <v>192</v>
      </c>
      <c r="AU168" s="256" t="s">
        <v>83</v>
      </c>
      <c r="AV168" s="14" t="s">
        <v>188</v>
      </c>
      <c r="AW168" s="14" t="s">
        <v>35</v>
      </c>
      <c r="AX168" s="14" t="s">
        <v>81</v>
      </c>
      <c r="AY168" s="256" t="s">
        <v>182</v>
      </c>
    </row>
    <row r="169" s="2" customFormat="1" ht="62.7" customHeight="1">
      <c r="A169" s="41"/>
      <c r="B169" s="42"/>
      <c r="C169" s="216" t="s">
        <v>8</v>
      </c>
      <c r="D169" s="216" t="s">
        <v>184</v>
      </c>
      <c r="E169" s="217" t="s">
        <v>578</v>
      </c>
      <c r="F169" s="218" t="s">
        <v>579</v>
      </c>
      <c r="G169" s="219" t="s">
        <v>306</v>
      </c>
      <c r="H169" s="220">
        <v>1</v>
      </c>
      <c r="I169" s="221"/>
      <c r="J169" s="222">
        <f>ROUND(I169*H169,2)</f>
        <v>0</v>
      </c>
      <c r="K169" s="218" t="s">
        <v>19</v>
      </c>
      <c r="L169" s="47"/>
      <c r="M169" s="223" t="s">
        <v>19</v>
      </c>
      <c r="N169" s="224" t="s">
        <v>45</v>
      </c>
      <c r="O169" s="87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7" t="s">
        <v>188</v>
      </c>
      <c r="AT169" s="227" t="s">
        <v>184</v>
      </c>
      <c r="AU169" s="227" t="s">
        <v>83</v>
      </c>
      <c r="AY169" s="20" t="s">
        <v>182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20" t="s">
        <v>81</v>
      </c>
      <c r="BK169" s="228">
        <f>ROUND(I169*H169,2)</f>
        <v>0</v>
      </c>
      <c r="BL169" s="20" t="s">
        <v>188</v>
      </c>
      <c r="BM169" s="227" t="s">
        <v>580</v>
      </c>
    </row>
    <row r="170" s="2" customFormat="1">
      <c r="A170" s="41"/>
      <c r="B170" s="42"/>
      <c r="C170" s="43"/>
      <c r="D170" s="236" t="s">
        <v>308</v>
      </c>
      <c r="E170" s="43"/>
      <c r="F170" s="278" t="s">
        <v>581</v>
      </c>
      <c r="G170" s="43"/>
      <c r="H170" s="43"/>
      <c r="I170" s="231"/>
      <c r="J170" s="43"/>
      <c r="K170" s="43"/>
      <c r="L170" s="47"/>
      <c r="M170" s="232"/>
      <c r="N170" s="233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308</v>
      </c>
      <c r="AU170" s="20" t="s">
        <v>83</v>
      </c>
    </row>
    <row r="171" s="15" customFormat="1">
      <c r="A171" s="15"/>
      <c r="B171" s="257"/>
      <c r="C171" s="258"/>
      <c r="D171" s="236" t="s">
        <v>192</v>
      </c>
      <c r="E171" s="259" t="s">
        <v>19</v>
      </c>
      <c r="F171" s="260" t="s">
        <v>582</v>
      </c>
      <c r="G171" s="258"/>
      <c r="H171" s="259" t="s">
        <v>19</v>
      </c>
      <c r="I171" s="261"/>
      <c r="J171" s="258"/>
      <c r="K171" s="258"/>
      <c r="L171" s="262"/>
      <c r="M171" s="263"/>
      <c r="N171" s="264"/>
      <c r="O171" s="264"/>
      <c r="P171" s="264"/>
      <c r="Q171" s="264"/>
      <c r="R171" s="264"/>
      <c r="S171" s="264"/>
      <c r="T171" s="26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6" t="s">
        <v>192</v>
      </c>
      <c r="AU171" s="266" t="s">
        <v>83</v>
      </c>
      <c r="AV171" s="15" t="s">
        <v>81</v>
      </c>
      <c r="AW171" s="15" t="s">
        <v>35</v>
      </c>
      <c r="AX171" s="15" t="s">
        <v>74</v>
      </c>
      <c r="AY171" s="266" t="s">
        <v>182</v>
      </c>
    </row>
    <row r="172" s="13" customFormat="1">
      <c r="A172" s="13"/>
      <c r="B172" s="234"/>
      <c r="C172" s="235"/>
      <c r="D172" s="236" t="s">
        <v>192</v>
      </c>
      <c r="E172" s="237" t="s">
        <v>19</v>
      </c>
      <c r="F172" s="238" t="s">
        <v>557</v>
      </c>
      <c r="G172" s="235"/>
      <c r="H172" s="239">
        <v>2</v>
      </c>
      <c r="I172" s="240"/>
      <c r="J172" s="235"/>
      <c r="K172" s="235"/>
      <c r="L172" s="241"/>
      <c r="M172" s="242"/>
      <c r="N172" s="243"/>
      <c r="O172" s="243"/>
      <c r="P172" s="243"/>
      <c r="Q172" s="243"/>
      <c r="R172" s="243"/>
      <c r="S172" s="243"/>
      <c r="T172" s="24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5" t="s">
        <v>192</v>
      </c>
      <c r="AU172" s="245" t="s">
        <v>83</v>
      </c>
      <c r="AV172" s="13" t="s">
        <v>83</v>
      </c>
      <c r="AW172" s="13" t="s">
        <v>35</v>
      </c>
      <c r="AX172" s="13" t="s">
        <v>74</v>
      </c>
      <c r="AY172" s="245" t="s">
        <v>182</v>
      </c>
    </row>
    <row r="173" s="16" customFormat="1">
      <c r="A173" s="16"/>
      <c r="B173" s="267"/>
      <c r="C173" s="268"/>
      <c r="D173" s="236" t="s">
        <v>192</v>
      </c>
      <c r="E173" s="269" t="s">
        <v>19</v>
      </c>
      <c r="F173" s="270" t="s">
        <v>269</v>
      </c>
      <c r="G173" s="268"/>
      <c r="H173" s="271">
        <v>2</v>
      </c>
      <c r="I173" s="272"/>
      <c r="J173" s="268"/>
      <c r="K173" s="268"/>
      <c r="L173" s="273"/>
      <c r="M173" s="274"/>
      <c r="N173" s="275"/>
      <c r="O173" s="275"/>
      <c r="P173" s="275"/>
      <c r="Q173" s="275"/>
      <c r="R173" s="275"/>
      <c r="S173" s="275"/>
      <c r="T173" s="27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77" t="s">
        <v>192</v>
      </c>
      <c r="AU173" s="277" t="s">
        <v>83</v>
      </c>
      <c r="AV173" s="16" t="s">
        <v>203</v>
      </c>
      <c r="AW173" s="16" t="s">
        <v>35</v>
      </c>
      <c r="AX173" s="16" t="s">
        <v>74</v>
      </c>
      <c r="AY173" s="277" t="s">
        <v>182</v>
      </c>
    </row>
    <row r="174" s="15" customFormat="1">
      <c r="A174" s="15"/>
      <c r="B174" s="257"/>
      <c r="C174" s="258"/>
      <c r="D174" s="236" t="s">
        <v>192</v>
      </c>
      <c r="E174" s="259" t="s">
        <v>19</v>
      </c>
      <c r="F174" s="260" t="s">
        <v>576</v>
      </c>
      <c r="G174" s="258"/>
      <c r="H174" s="259" t="s">
        <v>19</v>
      </c>
      <c r="I174" s="261"/>
      <c r="J174" s="258"/>
      <c r="K174" s="258"/>
      <c r="L174" s="262"/>
      <c r="M174" s="263"/>
      <c r="N174" s="264"/>
      <c r="O174" s="264"/>
      <c r="P174" s="264"/>
      <c r="Q174" s="264"/>
      <c r="R174" s="264"/>
      <c r="S174" s="264"/>
      <c r="T174" s="26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6" t="s">
        <v>192</v>
      </c>
      <c r="AU174" s="266" t="s">
        <v>83</v>
      </c>
      <c r="AV174" s="15" t="s">
        <v>81</v>
      </c>
      <c r="AW174" s="15" t="s">
        <v>35</v>
      </c>
      <c r="AX174" s="15" t="s">
        <v>74</v>
      </c>
      <c r="AY174" s="266" t="s">
        <v>182</v>
      </c>
    </row>
    <row r="175" s="13" customFormat="1">
      <c r="A175" s="13"/>
      <c r="B175" s="234"/>
      <c r="C175" s="235"/>
      <c r="D175" s="236" t="s">
        <v>192</v>
      </c>
      <c r="E175" s="237" t="s">
        <v>19</v>
      </c>
      <c r="F175" s="238" t="s">
        <v>577</v>
      </c>
      <c r="G175" s="235"/>
      <c r="H175" s="239">
        <v>10</v>
      </c>
      <c r="I175" s="240"/>
      <c r="J175" s="235"/>
      <c r="K175" s="235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192</v>
      </c>
      <c r="AU175" s="245" t="s">
        <v>83</v>
      </c>
      <c r="AV175" s="13" t="s">
        <v>83</v>
      </c>
      <c r="AW175" s="13" t="s">
        <v>35</v>
      </c>
      <c r="AX175" s="13" t="s">
        <v>74</v>
      </c>
      <c r="AY175" s="245" t="s">
        <v>182</v>
      </c>
    </row>
    <row r="176" s="16" customFormat="1">
      <c r="A176" s="16"/>
      <c r="B176" s="267"/>
      <c r="C176" s="268"/>
      <c r="D176" s="236" t="s">
        <v>192</v>
      </c>
      <c r="E176" s="269" t="s">
        <v>19</v>
      </c>
      <c r="F176" s="270" t="s">
        <v>269</v>
      </c>
      <c r="G176" s="268"/>
      <c r="H176" s="271">
        <v>10</v>
      </c>
      <c r="I176" s="272"/>
      <c r="J176" s="268"/>
      <c r="K176" s="268"/>
      <c r="L176" s="273"/>
      <c r="M176" s="274"/>
      <c r="N176" s="275"/>
      <c r="O176" s="275"/>
      <c r="P176" s="275"/>
      <c r="Q176" s="275"/>
      <c r="R176" s="275"/>
      <c r="S176" s="275"/>
      <c r="T176" s="27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T176" s="277" t="s">
        <v>192</v>
      </c>
      <c r="AU176" s="277" t="s">
        <v>83</v>
      </c>
      <c r="AV176" s="16" t="s">
        <v>203</v>
      </c>
      <c r="AW176" s="16" t="s">
        <v>35</v>
      </c>
      <c r="AX176" s="16" t="s">
        <v>74</v>
      </c>
      <c r="AY176" s="277" t="s">
        <v>182</v>
      </c>
    </row>
    <row r="177" s="14" customFormat="1">
      <c r="A177" s="14"/>
      <c r="B177" s="246"/>
      <c r="C177" s="247"/>
      <c r="D177" s="236" t="s">
        <v>192</v>
      </c>
      <c r="E177" s="248" t="s">
        <v>19</v>
      </c>
      <c r="F177" s="249" t="s">
        <v>197</v>
      </c>
      <c r="G177" s="247"/>
      <c r="H177" s="250">
        <v>12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6" t="s">
        <v>192</v>
      </c>
      <c r="AU177" s="256" t="s">
        <v>83</v>
      </c>
      <c r="AV177" s="14" t="s">
        <v>188</v>
      </c>
      <c r="AW177" s="14" t="s">
        <v>35</v>
      </c>
      <c r="AX177" s="14" t="s">
        <v>74</v>
      </c>
      <c r="AY177" s="256" t="s">
        <v>182</v>
      </c>
    </row>
    <row r="178" s="13" customFormat="1">
      <c r="A178" s="13"/>
      <c r="B178" s="234"/>
      <c r="C178" s="235"/>
      <c r="D178" s="236" t="s">
        <v>192</v>
      </c>
      <c r="E178" s="237" t="s">
        <v>19</v>
      </c>
      <c r="F178" s="238" t="s">
        <v>81</v>
      </c>
      <c r="G178" s="235"/>
      <c r="H178" s="239">
        <v>1</v>
      </c>
      <c r="I178" s="240"/>
      <c r="J178" s="235"/>
      <c r="K178" s="235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192</v>
      </c>
      <c r="AU178" s="245" t="s">
        <v>83</v>
      </c>
      <c r="AV178" s="13" t="s">
        <v>83</v>
      </c>
      <c r="AW178" s="13" t="s">
        <v>35</v>
      </c>
      <c r="AX178" s="13" t="s">
        <v>74</v>
      </c>
      <c r="AY178" s="245" t="s">
        <v>182</v>
      </c>
    </row>
    <row r="179" s="14" customFormat="1">
      <c r="A179" s="14"/>
      <c r="B179" s="246"/>
      <c r="C179" s="247"/>
      <c r="D179" s="236" t="s">
        <v>192</v>
      </c>
      <c r="E179" s="248" t="s">
        <v>19</v>
      </c>
      <c r="F179" s="249" t="s">
        <v>197</v>
      </c>
      <c r="G179" s="247"/>
      <c r="H179" s="250">
        <v>1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6" t="s">
        <v>192</v>
      </c>
      <c r="AU179" s="256" t="s">
        <v>83</v>
      </c>
      <c r="AV179" s="14" t="s">
        <v>188</v>
      </c>
      <c r="AW179" s="14" t="s">
        <v>35</v>
      </c>
      <c r="AX179" s="14" t="s">
        <v>81</v>
      </c>
      <c r="AY179" s="256" t="s">
        <v>182</v>
      </c>
    </row>
    <row r="180" s="12" customFormat="1" ht="22.8" customHeight="1">
      <c r="A180" s="12"/>
      <c r="B180" s="200"/>
      <c r="C180" s="201"/>
      <c r="D180" s="202" t="s">
        <v>73</v>
      </c>
      <c r="E180" s="214" t="s">
        <v>404</v>
      </c>
      <c r="F180" s="214" t="s">
        <v>405</v>
      </c>
      <c r="G180" s="201"/>
      <c r="H180" s="201"/>
      <c r="I180" s="204"/>
      <c r="J180" s="215">
        <f>BK180</f>
        <v>0</v>
      </c>
      <c r="K180" s="201"/>
      <c r="L180" s="206"/>
      <c r="M180" s="207"/>
      <c r="N180" s="208"/>
      <c r="O180" s="208"/>
      <c r="P180" s="209">
        <f>SUM(P181:P184)</f>
        <v>0</v>
      </c>
      <c r="Q180" s="208"/>
      <c r="R180" s="209">
        <f>SUM(R181:R184)</f>
        <v>0</v>
      </c>
      <c r="S180" s="208"/>
      <c r="T180" s="210">
        <f>SUM(T181:T184)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1" t="s">
        <v>81</v>
      </c>
      <c r="AT180" s="212" t="s">
        <v>73</v>
      </c>
      <c r="AU180" s="212" t="s">
        <v>81</v>
      </c>
      <c r="AY180" s="211" t="s">
        <v>182</v>
      </c>
      <c r="BK180" s="213">
        <f>SUM(BK181:BK184)</f>
        <v>0</v>
      </c>
    </row>
    <row r="181" s="2" customFormat="1" ht="44.25" customHeight="1">
      <c r="A181" s="41"/>
      <c r="B181" s="42"/>
      <c r="C181" s="216" t="s">
        <v>303</v>
      </c>
      <c r="D181" s="216" t="s">
        <v>184</v>
      </c>
      <c r="E181" s="217" t="s">
        <v>407</v>
      </c>
      <c r="F181" s="218" t="s">
        <v>408</v>
      </c>
      <c r="G181" s="219" t="s">
        <v>409</v>
      </c>
      <c r="H181" s="220">
        <v>21.175000000000001</v>
      </c>
      <c r="I181" s="221"/>
      <c r="J181" s="222">
        <f>ROUND(I181*H181,2)</f>
        <v>0</v>
      </c>
      <c r="K181" s="218" t="s">
        <v>187</v>
      </c>
      <c r="L181" s="47"/>
      <c r="M181" s="223" t="s">
        <v>19</v>
      </c>
      <c r="N181" s="224" t="s">
        <v>45</v>
      </c>
      <c r="O181" s="87"/>
      <c r="P181" s="225">
        <f>O181*H181</f>
        <v>0</v>
      </c>
      <c r="Q181" s="225">
        <v>0</v>
      </c>
      <c r="R181" s="225">
        <f>Q181*H181</f>
        <v>0</v>
      </c>
      <c r="S181" s="225">
        <v>0</v>
      </c>
      <c r="T181" s="226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7" t="s">
        <v>188</v>
      </c>
      <c r="AT181" s="227" t="s">
        <v>184</v>
      </c>
      <c r="AU181" s="227" t="s">
        <v>83</v>
      </c>
      <c r="AY181" s="20" t="s">
        <v>182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20" t="s">
        <v>81</v>
      </c>
      <c r="BK181" s="228">
        <f>ROUND(I181*H181,2)</f>
        <v>0</v>
      </c>
      <c r="BL181" s="20" t="s">
        <v>188</v>
      </c>
      <c r="BM181" s="227" t="s">
        <v>583</v>
      </c>
    </row>
    <row r="182" s="2" customFormat="1">
      <c r="A182" s="41"/>
      <c r="B182" s="42"/>
      <c r="C182" s="43"/>
      <c r="D182" s="229" t="s">
        <v>190</v>
      </c>
      <c r="E182" s="43"/>
      <c r="F182" s="230" t="s">
        <v>411</v>
      </c>
      <c r="G182" s="43"/>
      <c r="H182" s="43"/>
      <c r="I182" s="231"/>
      <c r="J182" s="43"/>
      <c r="K182" s="43"/>
      <c r="L182" s="47"/>
      <c r="M182" s="232"/>
      <c r="N182" s="233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190</v>
      </c>
      <c r="AU182" s="20" t="s">
        <v>83</v>
      </c>
    </row>
    <row r="183" s="2" customFormat="1" ht="55.5" customHeight="1">
      <c r="A183" s="41"/>
      <c r="B183" s="42"/>
      <c r="C183" s="216" t="s">
        <v>310</v>
      </c>
      <c r="D183" s="216" t="s">
        <v>184</v>
      </c>
      <c r="E183" s="217" t="s">
        <v>413</v>
      </c>
      <c r="F183" s="218" t="s">
        <v>414</v>
      </c>
      <c r="G183" s="219" t="s">
        <v>409</v>
      </c>
      <c r="H183" s="220">
        <v>21.175000000000001</v>
      </c>
      <c r="I183" s="221"/>
      <c r="J183" s="222">
        <f>ROUND(I183*H183,2)</f>
        <v>0</v>
      </c>
      <c r="K183" s="218" t="s">
        <v>187</v>
      </c>
      <c r="L183" s="47"/>
      <c r="M183" s="223" t="s">
        <v>19</v>
      </c>
      <c r="N183" s="224" t="s">
        <v>45</v>
      </c>
      <c r="O183" s="87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7" t="s">
        <v>188</v>
      </c>
      <c r="AT183" s="227" t="s">
        <v>184</v>
      </c>
      <c r="AU183" s="227" t="s">
        <v>83</v>
      </c>
      <c r="AY183" s="20" t="s">
        <v>182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20" t="s">
        <v>81</v>
      </c>
      <c r="BK183" s="228">
        <f>ROUND(I183*H183,2)</f>
        <v>0</v>
      </c>
      <c r="BL183" s="20" t="s">
        <v>188</v>
      </c>
      <c r="BM183" s="227" t="s">
        <v>584</v>
      </c>
    </row>
    <row r="184" s="2" customFormat="1">
      <c r="A184" s="41"/>
      <c r="B184" s="42"/>
      <c r="C184" s="43"/>
      <c r="D184" s="229" t="s">
        <v>190</v>
      </c>
      <c r="E184" s="43"/>
      <c r="F184" s="230" t="s">
        <v>416</v>
      </c>
      <c r="G184" s="43"/>
      <c r="H184" s="43"/>
      <c r="I184" s="231"/>
      <c r="J184" s="43"/>
      <c r="K184" s="43"/>
      <c r="L184" s="47"/>
      <c r="M184" s="289"/>
      <c r="N184" s="290"/>
      <c r="O184" s="291"/>
      <c r="P184" s="291"/>
      <c r="Q184" s="291"/>
      <c r="R184" s="291"/>
      <c r="S184" s="291"/>
      <c r="T184" s="292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190</v>
      </c>
      <c r="AU184" s="20" t="s">
        <v>83</v>
      </c>
    </row>
    <row r="185" s="2" customFormat="1" ht="6.96" customHeight="1">
      <c r="A185" s="41"/>
      <c r="B185" s="62"/>
      <c r="C185" s="63"/>
      <c r="D185" s="63"/>
      <c r="E185" s="63"/>
      <c r="F185" s="63"/>
      <c r="G185" s="63"/>
      <c r="H185" s="63"/>
      <c r="I185" s="63"/>
      <c r="J185" s="63"/>
      <c r="K185" s="63"/>
      <c r="L185" s="47"/>
      <c r="M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</row>
  </sheetData>
  <sheetProtection sheet="1" autoFilter="0" formatColumns="0" formatRows="0" objects="1" scenarios="1" spinCount="100000" saltValue="yEfsKDYevGpV9diY/CYrbFWhfDF3N5ZA3PJLrIUR8p76EGocw17MBHdfYWv2Bvm4YWJD9BtAVt7HsHbcyQ45ag==" hashValue="rjNvijApjww/gZAjVpKfb+mPGIbs1VtClrt4IIyZ7G9WiI3Dk1v2yApGvdd2as9BWVE07ECVmcfTZsS9A/bPwg==" algorithmName="SHA-512" password="E8BA"/>
  <autoFilter ref="C89:K18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4" r:id="rId1" display="https://podminky.urs.cz/item/CS_URS_2025_01/122251101"/>
    <hyperlink ref="F98" r:id="rId2" display="https://podminky.urs.cz/item/CS_URS_2025_01/131251102"/>
    <hyperlink ref="F108" r:id="rId3" display="https://podminky.urs.cz/item/CS_URS_2025_01/131351102"/>
    <hyperlink ref="F111" r:id="rId4" display="https://podminky.urs.cz/item/CS_URS_2025_01/162451106"/>
    <hyperlink ref="F116" r:id="rId5" display="https://podminky.urs.cz/item/CS_URS_2025_01/162451126"/>
    <hyperlink ref="F119" r:id="rId6" display="https://podminky.urs.cz/item/CS_URS_2025_01/171251101"/>
    <hyperlink ref="F125" r:id="rId7" display="https://podminky.urs.cz/item/CS_URS_2025_01/174151101"/>
    <hyperlink ref="F135" r:id="rId8" display="https://podminky.urs.cz/item/CS_URS_2025_01/274315513"/>
    <hyperlink ref="F140" r:id="rId9" display="https://podminky.urs.cz/item/CS_URS_2025_01/274362021"/>
    <hyperlink ref="F146" r:id="rId10" display="https://podminky.urs.cz/item/CS_URS_2025_01/919441211"/>
    <hyperlink ref="F150" r:id="rId11" display="https://podminky.urs.cz/item/CS_URS_2025_01/919535561"/>
    <hyperlink ref="F154" r:id="rId12" display="https://podminky.urs.cz/item/CS_URS_2025_01/919551112"/>
    <hyperlink ref="F182" r:id="rId13" display="https://podminky.urs.cz/item/CS_URS_2025_01/998225111"/>
    <hyperlink ref="F184" r:id="rId14" display="https://podminky.urs.cz/item/CS_URS_2025_01/9982251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103</v>
      </c>
      <c r="AZ2" s="141" t="s">
        <v>585</v>
      </c>
      <c r="BA2" s="141" t="s">
        <v>19</v>
      </c>
      <c r="BB2" s="141" t="s">
        <v>19</v>
      </c>
      <c r="BC2" s="141" t="s">
        <v>586</v>
      </c>
      <c r="BD2" s="141" t="s">
        <v>83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83</v>
      </c>
      <c r="AZ3" s="141" t="s">
        <v>587</v>
      </c>
      <c r="BA3" s="141" t="s">
        <v>19</v>
      </c>
      <c r="BB3" s="141" t="s">
        <v>19</v>
      </c>
      <c r="BC3" s="141" t="s">
        <v>588</v>
      </c>
      <c r="BD3" s="141" t="s">
        <v>83</v>
      </c>
    </row>
    <row r="4" s="1" customFormat="1" ht="24.96" customHeight="1">
      <c r="B4" s="23"/>
      <c r="D4" s="144" t="s">
        <v>140</v>
      </c>
      <c r="L4" s="23"/>
      <c r="M4" s="145" t="s">
        <v>10</v>
      </c>
      <c r="AT4" s="20" t="s">
        <v>4</v>
      </c>
      <c r="AZ4" s="141" t="s">
        <v>589</v>
      </c>
      <c r="BA4" s="141" t="s">
        <v>488</v>
      </c>
      <c r="BB4" s="141" t="s">
        <v>214</v>
      </c>
      <c r="BC4" s="141" t="s">
        <v>588</v>
      </c>
      <c r="BD4" s="141" t="s">
        <v>83</v>
      </c>
    </row>
    <row r="5" s="1" customFormat="1" ht="6.96" customHeight="1">
      <c r="B5" s="23"/>
      <c r="L5" s="23"/>
      <c r="AZ5" s="141" t="s">
        <v>590</v>
      </c>
      <c r="BA5" s="141" t="s">
        <v>19</v>
      </c>
      <c r="BB5" s="141" t="s">
        <v>19</v>
      </c>
      <c r="BC5" s="141" t="s">
        <v>591</v>
      </c>
      <c r="BD5" s="141" t="s">
        <v>83</v>
      </c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Rekonstrukce LC Bohunka</v>
      </c>
      <c r="F7" s="146"/>
      <c r="G7" s="146"/>
      <c r="H7" s="146"/>
      <c r="L7" s="23"/>
    </row>
    <row r="8" s="1" customFormat="1" ht="12" customHeight="1">
      <c r="B8" s="23"/>
      <c r="D8" s="146" t="s">
        <v>148</v>
      </c>
      <c r="L8" s="23"/>
    </row>
    <row r="9" s="2" customFormat="1" ht="16.5" customHeight="1">
      <c r="A9" s="41"/>
      <c r="B9" s="47"/>
      <c r="C9" s="41"/>
      <c r="D9" s="41"/>
      <c r="E9" s="147" t="s">
        <v>496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154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45" customHeight="1">
      <c r="A11" s="41"/>
      <c r="B11" s="47"/>
      <c r="C11" s="41"/>
      <c r="D11" s="41"/>
      <c r="E11" s="149" t="s">
        <v>592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30. 4. 2024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27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28</v>
      </c>
      <c r="F17" s="41"/>
      <c r="G17" s="41"/>
      <c r="H17" s="41"/>
      <c r="I17" s="146" t="s">
        <v>29</v>
      </c>
      <c r="J17" s="136" t="s">
        <v>30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31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29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33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34</v>
      </c>
      <c r="F23" s="41"/>
      <c r="G23" s="41"/>
      <c r="H23" s="41"/>
      <c r="I23" s="146" t="s">
        <v>29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36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37</v>
      </c>
      <c r="F26" s="41"/>
      <c r="G26" s="41"/>
      <c r="H26" s="41"/>
      <c r="I26" s="146" t="s">
        <v>29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38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40</v>
      </c>
      <c r="E32" s="41"/>
      <c r="F32" s="41"/>
      <c r="G32" s="41"/>
      <c r="H32" s="41"/>
      <c r="I32" s="41"/>
      <c r="J32" s="157">
        <f>ROUND(J91,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42</v>
      </c>
      <c r="G34" s="41"/>
      <c r="H34" s="41"/>
      <c r="I34" s="158" t="s">
        <v>41</v>
      </c>
      <c r="J34" s="158" t="s">
        <v>43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44</v>
      </c>
      <c r="E35" s="146" t="s">
        <v>45</v>
      </c>
      <c r="F35" s="160">
        <f>ROUND((SUM(BE91:BE212)),  2)</f>
        <v>0</v>
      </c>
      <c r="G35" s="41"/>
      <c r="H35" s="41"/>
      <c r="I35" s="161">
        <v>0.20999999999999999</v>
      </c>
      <c r="J35" s="160">
        <f>ROUND(((SUM(BE91:BE212))*I35),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46</v>
      </c>
      <c r="F36" s="160">
        <f>ROUND((SUM(BF91:BF212)),  2)</f>
        <v>0</v>
      </c>
      <c r="G36" s="41"/>
      <c r="H36" s="41"/>
      <c r="I36" s="161">
        <v>0.14999999999999999</v>
      </c>
      <c r="J36" s="160">
        <f>ROUND(((SUM(BF91:BF212))*I36),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47</v>
      </c>
      <c r="F37" s="160">
        <f>ROUND((SUM(BG91:BG212)),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48</v>
      </c>
      <c r="F38" s="160">
        <f>ROUND((SUM(BH91:BH212)),  2)</f>
        <v>0</v>
      </c>
      <c r="G38" s="41"/>
      <c r="H38" s="41"/>
      <c r="I38" s="161">
        <v>0.14999999999999999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49</v>
      </c>
      <c r="F39" s="160">
        <f>ROUND((SUM(BI91:BI212)),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50</v>
      </c>
      <c r="E41" s="164"/>
      <c r="F41" s="164"/>
      <c r="G41" s="165" t="s">
        <v>51</v>
      </c>
      <c r="H41" s="166" t="s">
        <v>52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158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Rekonstrukce LC Bohunka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148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496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154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5" customHeight="1">
      <c r="A54" s="41"/>
      <c r="B54" s="42"/>
      <c r="C54" s="43"/>
      <c r="D54" s="43"/>
      <c r="E54" s="72" t="str">
        <f>E11</f>
        <v>24039-14XC-SO-03-02 - 007.07 - Trubní propustek DN 600 mm (nebo otevřený žlab s mříž DN 600 mm) o délce nad 10 m do 20 m v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k.ú. Milonice, Lažany</v>
      </c>
      <c r="G56" s="43"/>
      <c r="H56" s="43"/>
      <c r="I56" s="35" t="s">
        <v>23</v>
      </c>
      <c r="J56" s="75" t="str">
        <f>IF(J14="","",J14)</f>
        <v>30. 4. 2024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25.65" customHeight="1">
      <c r="A58" s="41"/>
      <c r="B58" s="42"/>
      <c r="C58" s="35" t="s">
        <v>25</v>
      </c>
      <c r="D58" s="43"/>
      <c r="E58" s="43"/>
      <c r="F58" s="30" t="str">
        <f>E17</f>
        <v>Lesy města Brna, a.s.</v>
      </c>
      <c r="G58" s="43"/>
      <c r="H58" s="43"/>
      <c r="I58" s="35" t="s">
        <v>33</v>
      </c>
      <c r="J58" s="39" t="str">
        <f>E23</f>
        <v>Regioprojekt Brno, s.r.o.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36</v>
      </c>
      <c r="J59" s="39" t="str">
        <f>E26</f>
        <v>Ing. Ondřej Ševčík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159</v>
      </c>
      <c r="D61" s="175"/>
      <c r="E61" s="175"/>
      <c r="F61" s="175"/>
      <c r="G61" s="175"/>
      <c r="H61" s="175"/>
      <c r="I61" s="175"/>
      <c r="J61" s="176" t="s">
        <v>160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72</v>
      </c>
      <c r="D63" s="43"/>
      <c r="E63" s="43"/>
      <c r="F63" s="43"/>
      <c r="G63" s="43"/>
      <c r="H63" s="43"/>
      <c r="I63" s="43"/>
      <c r="J63" s="105">
        <f>J91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161</v>
      </c>
    </row>
    <row r="64" s="9" customFormat="1" ht="24.96" customHeight="1">
      <c r="A64" s="9"/>
      <c r="B64" s="178"/>
      <c r="C64" s="179"/>
      <c r="D64" s="180" t="s">
        <v>162</v>
      </c>
      <c r="E64" s="181"/>
      <c r="F64" s="181"/>
      <c r="G64" s="181"/>
      <c r="H64" s="181"/>
      <c r="I64" s="181"/>
      <c r="J64" s="182">
        <f>J92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163</v>
      </c>
      <c r="E65" s="186"/>
      <c r="F65" s="186"/>
      <c r="G65" s="186"/>
      <c r="H65" s="186"/>
      <c r="I65" s="186"/>
      <c r="J65" s="187">
        <f>J93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8"/>
      <c r="D66" s="185" t="s">
        <v>498</v>
      </c>
      <c r="E66" s="186"/>
      <c r="F66" s="186"/>
      <c r="G66" s="186"/>
      <c r="H66" s="186"/>
      <c r="I66" s="186"/>
      <c r="J66" s="187">
        <f>J136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8"/>
      <c r="D67" s="185" t="s">
        <v>593</v>
      </c>
      <c r="E67" s="186"/>
      <c r="F67" s="186"/>
      <c r="G67" s="186"/>
      <c r="H67" s="186"/>
      <c r="I67" s="186"/>
      <c r="J67" s="187">
        <f>J150</f>
        <v>0</v>
      </c>
      <c r="K67" s="128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8"/>
      <c r="D68" s="185" t="s">
        <v>499</v>
      </c>
      <c r="E68" s="186"/>
      <c r="F68" s="186"/>
      <c r="G68" s="186"/>
      <c r="H68" s="186"/>
      <c r="I68" s="186"/>
      <c r="J68" s="187">
        <f>J156</f>
        <v>0</v>
      </c>
      <c r="K68" s="128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28"/>
      <c r="D69" s="185" t="s">
        <v>166</v>
      </c>
      <c r="E69" s="186"/>
      <c r="F69" s="186"/>
      <c r="G69" s="186"/>
      <c r="H69" s="186"/>
      <c r="I69" s="186"/>
      <c r="J69" s="187">
        <f>J208</f>
        <v>0</v>
      </c>
      <c r="K69" s="128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167</v>
      </c>
      <c r="D76" s="43"/>
      <c r="E76" s="43"/>
      <c r="F76" s="43"/>
      <c r="G76" s="43"/>
      <c r="H76" s="43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73" t="str">
        <f>E7</f>
        <v>Rekonstrukce LC Bohunka</v>
      </c>
      <c r="F79" s="35"/>
      <c r="G79" s="35"/>
      <c r="H79" s="35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" customFormat="1" ht="12" customHeight="1">
      <c r="B80" s="24"/>
      <c r="C80" s="35" t="s">
        <v>148</v>
      </c>
      <c r="D80" s="25"/>
      <c r="E80" s="25"/>
      <c r="F80" s="25"/>
      <c r="G80" s="25"/>
      <c r="H80" s="25"/>
      <c r="I80" s="25"/>
      <c r="J80" s="25"/>
      <c r="K80" s="25"/>
      <c r="L80" s="23"/>
    </row>
    <row r="81" s="2" customFormat="1" ht="16.5" customHeight="1">
      <c r="A81" s="41"/>
      <c r="B81" s="42"/>
      <c r="C81" s="43"/>
      <c r="D81" s="43"/>
      <c r="E81" s="173" t="s">
        <v>496</v>
      </c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154</v>
      </c>
      <c r="D82" s="43"/>
      <c r="E82" s="43"/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45" customHeight="1">
      <c r="A83" s="41"/>
      <c r="B83" s="42"/>
      <c r="C83" s="43"/>
      <c r="D83" s="43"/>
      <c r="E83" s="72" t="str">
        <f>E11</f>
        <v>24039-14XC-SO-03-02 - 007.07 - Trubní propustek DN 600 mm (nebo otevřený žlab s mříž DN 600 mm) o délce nad 10 m do 20 m v</v>
      </c>
      <c r="F83" s="43"/>
      <c r="G83" s="43"/>
      <c r="H83" s="43"/>
      <c r="I83" s="43"/>
      <c r="J83" s="43"/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21</v>
      </c>
      <c r="D85" s="43"/>
      <c r="E85" s="43"/>
      <c r="F85" s="30" t="str">
        <f>F14</f>
        <v>k.ú. Milonice, Lažany</v>
      </c>
      <c r="G85" s="43"/>
      <c r="H85" s="43"/>
      <c r="I85" s="35" t="s">
        <v>23</v>
      </c>
      <c r="J85" s="75" t="str">
        <f>IF(J14="","",J14)</f>
        <v>30. 4. 2024</v>
      </c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25.65" customHeight="1">
      <c r="A87" s="41"/>
      <c r="B87" s="42"/>
      <c r="C87" s="35" t="s">
        <v>25</v>
      </c>
      <c r="D87" s="43"/>
      <c r="E87" s="43"/>
      <c r="F87" s="30" t="str">
        <f>E17</f>
        <v>Lesy města Brna, a.s.</v>
      </c>
      <c r="G87" s="43"/>
      <c r="H87" s="43"/>
      <c r="I87" s="35" t="s">
        <v>33</v>
      </c>
      <c r="J87" s="39" t="str">
        <f>E23</f>
        <v>Regioprojekt Brno, s.r.o.</v>
      </c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31</v>
      </c>
      <c r="D88" s="43"/>
      <c r="E88" s="43"/>
      <c r="F88" s="30" t="str">
        <f>IF(E20="","",E20)</f>
        <v>Vyplň údaj</v>
      </c>
      <c r="G88" s="43"/>
      <c r="H88" s="43"/>
      <c r="I88" s="35" t="s">
        <v>36</v>
      </c>
      <c r="J88" s="39" t="str">
        <f>E26</f>
        <v>Ing. Ondřej Ševčík</v>
      </c>
      <c r="K88" s="43"/>
      <c r="L88" s="14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0.32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11" customFormat="1" ht="29.28" customHeight="1">
      <c r="A90" s="189"/>
      <c r="B90" s="190"/>
      <c r="C90" s="191" t="s">
        <v>168</v>
      </c>
      <c r="D90" s="192" t="s">
        <v>59</v>
      </c>
      <c r="E90" s="192" t="s">
        <v>55</v>
      </c>
      <c r="F90" s="192" t="s">
        <v>56</v>
      </c>
      <c r="G90" s="192" t="s">
        <v>169</v>
      </c>
      <c r="H90" s="192" t="s">
        <v>170</v>
      </c>
      <c r="I90" s="192" t="s">
        <v>171</v>
      </c>
      <c r="J90" s="192" t="s">
        <v>160</v>
      </c>
      <c r="K90" s="193" t="s">
        <v>172</v>
      </c>
      <c r="L90" s="194"/>
      <c r="M90" s="95" t="s">
        <v>19</v>
      </c>
      <c r="N90" s="96" t="s">
        <v>44</v>
      </c>
      <c r="O90" s="96" t="s">
        <v>173</v>
      </c>
      <c r="P90" s="96" t="s">
        <v>174</v>
      </c>
      <c r="Q90" s="96" t="s">
        <v>175</v>
      </c>
      <c r="R90" s="96" t="s">
        <v>176</v>
      </c>
      <c r="S90" s="96" t="s">
        <v>177</v>
      </c>
      <c r="T90" s="97" t="s">
        <v>178</v>
      </c>
      <c r="U90" s="189"/>
      <c r="V90" s="189"/>
      <c r="W90" s="189"/>
      <c r="X90" s="189"/>
      <c r="Y90" s="189"/>
      <c r="Z90" s="189"/>
      <c r="AA90" s="189"/>
      <c r="AB90" s="189"/>
      <c r="AC90" s="189"/>
      <c r="AD90" s="189"/>
      <c r="AE90" s="189"/>
    </row>
    <row r="91" s="2" customFormat="1" ht="22.8" customHeight="1">
      <c r="A91" s="41"/>
      <c r="B91" s="42"/>
      <c r="C91" s="102" t="s">
        <v>179</v>
      </c>
      <c r="D91" s="43"/>
      <c r="E91" s="43"/>
      <c r="F91" s="43"/>
      <c r="G91" s="43"/>
      <c r="H91" s="43"/>
      <c r="I91" s="43"/>
      <c r="J91" s="195">
        <f>BK91</f>
        <v>0</v>
      </c>
      <c r="K91" s="43"/>
      <c r="L91" s="47"/>
      <c r="M91" s="98"/>
      <c r="N91" s="196"/>
      <c r="O91" s="99"/>
      <c r="P91" s="197">
        <f>P92</f>
        <v>0</v>
      </c>
      <c r="Q91" s="99"/>
      <c r="R91" s="197">
        <f>R92</f>
        <v>86.692856827803894</v>
      </c>
      <c r="S91" s="99"/>
      <c r="T91" s="198">
        <f>T92</f>
        <v>1.4300000000000002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73</v>
      </c>
      <c r="AU91" s="20" t="s">
        <v>161</v>
      </c>
      <c r="BK91" s="199">
        <f>BK92</f>
        <v>0</v>
      </c>
    </row>
    <row r="92" s="12" customFormat="1" ht="25.92" customHeight="1">
      <c r="A92" s="12"/>
      <c r="B92" s="200"/>
      <c r="C92" s="201"/>
      <c r="D92" s="202" t="s">
        <v>73</v>
      </c>
      <c r="E92" s="203" t="s">
        <v>180</v>
      </c>
      <c r="F92" s="203" t="s">
        <v>181</v>
      </c>
      <c r="G92" s="201"/>
      <c r="H92" s="201"/>
      <c r="I92" s="204"/>
      <c r="J92" s="205">
        <f>BK92</f>
        <v>0</v>
      </c>
      <c r="K92" s="201"/>
      <c r="L92" s="206"/>
      <c r="M92" s="207"/>
      <c r="N92" s="208"/>
      <c r="O92" s="208"/>
      <c r="P92" s="209">
        <f>P93+P136+P150+P156+P208</f>
        <v>0</v>
      </c>
      <c r="Q92" s="208"/>
      <c r="R92" s="209">
        <f>R93+R136+R150+R156+R208</f>
        <v>86.692856827803894</v>
      </c>
      <c r="S92" s="208"/>
      <c r="T92" s="210">
        <f>T93+T136+T150+T156+T208</f>
        <v>1.4300000000000002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1" t="s">
        <v>81</v>
      </c>
      <c r="AT92" s="212" t="s">
        <v>73</v>
      </c>
      <c r="AU92" s="212" t="s">
        <v>74</v>
      </c>
      <c r="AY92" s="211" t="s">
        <v>182</v>
      </c>
      <c r="BK92" s="213">
        <f>BK93+BK136+BK150+BK156+BK208</f>
        <v>0</v>
      </c>
    </row>
    <row r="93" s="12" customFormat="1" ht="22.8" customHeight="1">
      <c r="A93" s="12"/>
      <c r="B93" s="200"/>
      <c r="C93" s="201"/>
      <c r="D93" s="202" t="s">
        <v>73</v>
      </c>
      <c r="E93" s="214" t="s">
        <v>81</v>
      </c>
      <c r="F93" s="214" t="s">
        <v>183</v>
      </c>
      <c r="G93" s="201"/>
      <c r="H93" s="201"/>
      <c r="I93" s="204"/>
      <c r="J93" s="215">
        <f>BK93</f>
        <v>0</v>
      </c>
      <c r="K93" s="201"/>
      <c r="L93" s="206"/>
      <c r="M93" s="207"/>
      <c r="N93" s="208"/>
      <c r="O93" s="208"/>
      <c r="P93" s="209">
        <f>SUM(P94:P135)</f>
        <v>0</v>
      </c>
      <c r="Q93" s="208"/>
      <c r="R93" s="209">
        <f>SUM(R94:R135)</f>
        <v>0</v>
      </c>
      <c r="S93" s="208"/>
      <c r="T93" s="210">
        <f>SUM(T94:T135)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81</v>
      </c>
      <c r="AT93" s="212" t="s">
        <v>73</v>
      </c>
      <c r="AU93" s="212" t="s">
        <v>81</v>
      </c>
      <c r="AY93" s="211" t="s">
        <v>182</v>
      </c>
      <c r="BK93" s="213">
        <f>SUM(BK94:BK135)</f>
        <v>0</v>
      </c>
    </row>
    <row r="94" s="2" customFormat="1" ht="24.15" customHeight="1">
      <c r="A94" s="41"/>
      <c r="B94" s="42"/>
      <c r="C94" s="216" t="s">
        <v>81</v>
      </c>
      <c r="D94" s="216" t="s">
        <v>184</v>
      </c>
      <c r="E94" s="217" t="s">
        <v>500</v>
      </c>
      <c r="F94" s="218" t="s">
        <v>501</v>
      </c>
      <c r="G94" s="219" t="s">
        <v>214</v>
      </c>
      <c r="H94" s="220">
        <v>4.2000000000000002</v>
      </c>
      <c r="I94" s="221"/>
      <c r="J94" s="222">
        <f>ROUND(I94*H94,2)</f>
        <v>0</v>
      </c>
      <c r="K94" s="218" t="s">
        <v>187</v>
      </c>
      <c r="L94" s="47"/>
      <c r="M94" s="223" t="s">
        <v>19</v>
      </c>
      <c r="N94" s="224" t="s">
        <v>45</v>
      </c>
      <c r="O94" s="87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7" t="s">
        <v>188</v>
      </c>
      <c r="AT94" s="227" t="s">
        <v>184</v>
      </c>
      <c r="AU94" s="227" t="s">
        <v>83</v>
      </c>
      <c r="AY94" s="20" t="s">
        <v>182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81</v>
      </c>
      <c r="BK94" s="228">
        <f>ROUND(I94*H94,2)</f>
        <v>0</v>
      </c>
      <c r="BL94" s="20" t="s">
        <v>188</v>
      </c>
      <c r="BM94" s="227" t="s">
        <v>594</v>
      </c>
    </row>
    <row r="95" s="2" customFormat="1">
      <c r="A95" s="41"/>
      <c r="B95" s="42"/>
      <c r="C95" s="43"/>
      <c r="D95" s="229" t="s">
        <v>190</v>
      </c>
      <c r="E95" s="43"/>
      <c r="F95" s="230" t="s">
        <v>503</v>
      </c>
      <c r="G95" s="43"/>
      <c r="H95" s="43"/>
      <c r="I95" s="231"/>
      <c r="J95" s="43"/>
      <c r="K95" s="43"/>
      <c r="L95" s="47"/>
      <c r="M95" s="232"/>
      <c r="N95" s="233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190</v>
      </c>
      <c r="AU95" s="20" t="s">
        <v>83</v>
      </c>
    </row>
    <row r="96" s="13" customFormat="1">
      <c r="A96" s="13"/>
      <c r="B96" s="234"/>
      <c r="C96" s="235"/>
      <c r="D96" s="236" t="s">
        <v>192</v>
      </c>
      <c r="E96" s="237" t="s">
        <v>19</v>
      </c>
      <c r="F96" s="238" t="s">
        <v>589</v>
      </c>
      <c r="G96" s="235"/>
      <c r="H96" s="239">
        <v>4.2000000000000002</v>
      </c>
      <c r="I96" s="240"/>
      <c r="J96" s="235"/>
      <c r="K96" s="235"/>
      <c r="L96" s="241"/>
      <c r="M96" s="242"/>
      <c r="N96" s="243"/>
      <c r="O96" s="243"/>
      <c r="P96" s="243"/>
      <c r="Q96" s="243"/>
      <c r="R96" s="243"/>
      <c r="S96" s="243"/>
      <c r="T96" s="24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5" t="s">
        <v>192</v>
      </c>
      <c r="AU96" s="245" t="s">
        <v>83</v>
      </c>
      <c r="AV96" s="13" t="s">
        <v>83</v>
      </c>
      <c r="AW96" s="13" t="s">
        <v>35</v>
      </c>
      <c r="AX96" s="13" t="s">
        <v>74</v>
      </c>
      <c r="AY96" s="245" t="s">
        <v>182</v>
      </c>
    </row>
    <row r="97" s="14" customFormat="1">
      <c r="A97" s="14"/>
      <c r="B97" s="246"/>
      <c r="C97" s="247"/>
      <c r="D97" s="236" t="s">
        <v>192</v>
      </c>
      <c r="E97" s="248" t="s">
        <v>587</v>
      </c>
      <c r="F97" s="249" t="s">
        <v>197</v>
      </c>
      <c r="G97" s="247"/>
      <c r="H97" s="250">
        <v>4.2000000000000002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6" t="s">
        <v>192</v>
      </c>
      <c r="AU97" s="256" t="s">
        <v>83</v>
      </c>
      <c r="AV97" s="14" t="s">
        <v>188</v>
      </c>
      <c r="AW97" s="14" t="s">
        <v>35</v>
      </c>
      <c r="AX97" s="14" t="s">
        <v>81</v>
      </c>
      <c r="AY97" s="256" t="s">
        <v>182</v>
      </c>
    </row>
    <row r="98" s="2" customFormat="1" ht="44.25" customHeight="1">
      <c r="A98" s="41"/>
      <c r="B98" s="42"/>
      <c r="C98" s="216" t="s">
        <v>83</v>
      </c>
      <c r="D98" s="216" t="s">
        <v>184</v>
      </c>
      <c r="E98" s="217" t="s">
        <v>505</v>
      </c>
      <c r="F98" s="218" t="s">
        <v>506</v>
      </c>
      <c r="G98" s="219" t="s">
        <v>214</v>
      </c>
      <c r="H98" s="220">
        <v>54.799999999999997</v>
      </c>
      <c r="I98" s="221"/>
      <c r="J98" s="222">
        <f>ROUND(I98*H98,2)</f>
        <v>0</v>
      </c>
      <c r="K98" s="218" t="s">
        <v>187</v>
      </c>
      <c r="L98" s="47"/>
      <c r="M98" s="223" t="s">
        <v>19</v>
      </c>
      <c r="N98" s="224" t="s">
        <v>45</v>
      </c>
      <c r="O98" s="87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7" t="s">
        <v>188</v>
      </c>
      <c r="AT98" s="227" t="s">
        <v>184</v>
      </c>
      <c r="AU98" s="227" t="s">
        <v>83</v>
      </c>
      <c r="AY98" s="20" t="s">
        <v>182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20" t="s">
        <v>81</v>
      </c>
      <c r="BK98" s="228">
        <f>ROUND(I98*H98,2)</f>
        <v>0</v>
      </c>
      <c r="BL98" s="20" t="s">
        <v>188</v>
      </c>
      <c r="BM98" s="227" t="s">
        <v>595</v>
      </c>
    </row>
    <row r="99" s="2" customFormat="1">
      <c r="A99" s="41"/>
      <c r="B99" s="42"/>
      <c r="C99" s="43"/>
      <c r="D99" s="229" t="s">
        <v>190</v>
      </c>
      <c r="E99" s="43"/>
      <c r="F99" s="230" t="s">
        <v>508</v>
      </c>
      <c r="G99" s="43"/>
      <c r="H99" s="43"/>
      <c r="I99" s="231"/>
      <c r="J99" s="43"/>
      <c r="K99" s="43"/>
      <c r="L99" s="47"/>
      <c r="M99" s="232"/>
      <c r="N99" s="233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190</v>
      </c>
      <c r="AU99" s="20" t="s">
        <v>83</v>
      </c>
    </row>
    <row r="100" s="15" customFormat="1">
      <c r="A100" s="15"/>
      <c r="B100" s="257"/>
      <c r="C100" s="258"/>
      <c r="D100" s="236" t="s">
        <v>192</v>
      </c>
      <c r="E100" s="259" t="s">
        <v>19</v>
      </c>
      <c r="F100" s="260" t="s">
        <v>509</v>
      </c>
      <c r="G100" s="258"/>
      <c r="H100" s="259" t="s">
        <v>19</v>
      </c>
      <c r="I100" s="261"/>
      <c r="J100" s="258"/>
      <c r="K100" s="258"/>
      <c r="L100" s="262"/>
      <c r="M100" s="263"/>
      <c r="N100" s="264"/>
      <c r="O100" s="264"/>
      <c r="P100" s="264"/>
      <c r="Q100" s="264"/>
      <c r="R100" s="264"/>
      <c r="S100" s="264"/>
      <c r="T100" s="26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6" t="s">
        <v>192</v>
      </c>
      <c r="AU100" s="266" t="s">
        <v>83</v>
      </c>
      <c r="AV100" s="15" t="s">
        <v>81</v>
      </c>
      <c r="AW100" s="15" t="s">
        <v>35</v>
      </c>
      <c r="AX100" s="15" t="s">
        <v>74</v>
      </c>
      <c r="AY100" s="266" t="s">
        <v>182</v>
      </c>
    </row>
    <row r="101" s="13" customFormat="1">
      <c r="A101" s="13"/>
      <c r="B101" s="234"/>
      <c r="C101" s="235"/>
      <c r="D101" s="236" t="s">
        <v>192</v>
      </c>
      <c r="E101" s="237" t="s">
        <v>19</v>
      </c>
      <c r="F101" s="238" t="s">
        <v>596</v>
      </c>
      <c r="G101" s="235"/>
      <c r="H101" s="239">
        <v>69.599999999999994</v>
      </c>
      <c r="I101" s="240"/>
      <c r="J101" s="235"/>
      <c r="K101" s="235"/>
      <c r="L101" s="241"/>
      <c r="M101" s="242"/>
      <c r="N101" s="243"/>
      <c r="O101" s="243"/>
      <c r="P101" s="243"/>
      <c r="Q101" s="243"/>
      <c r="R101" s="243"/>
      <c r="S101" s="243"/>
      <c r="T101" s="24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5" t="s">
        <v>192</v>
      </c>
      <c r="AU101" s="245" t="s">
        <v>83</v>
      </c>
      <c r="AV101" s="13" t="s">
        <v>83</v>
      </c>
      <c r="AW101" s="13" t="s">
        <v>35</v>
      </c>
      <c r="AX101" s="13" t="s">
        <v>74</v>
      </c>
      <c r="AY101" s="245" t="s">
        <v>182</v>
      </c>
    </row>
    <row r="102" s="15" customFormat="1">
      <c r="A102" s="15"/>
      <c r="B102" s="257"/>
      <c r="C102" s="258"/>
      <c r="D102" s="236" t="s">
        <v>192</v>
      </c>
      <c r="E102" s="259" t="s">
        <v>19</v>
      </c>
      <c r="F102" s="260" t="s">
        <v>538</v>
      </c>
      <c r="G102" s="258"/>
      <c r="H102" s="259" t="s">
        <v>19</v>
      </c>
      <c r="I102" s="261"/>
      <c r="J102" s="258"/>
      <c r="K102" s="258"/>
      <c r="L102" s="262"/>
      <c r="M102" s="263"/>
      <c r="N102" s="264"/>
      <c r="O102" s="264"/>
      <c r="P102" s="264"/>
      <c r="Q102" s="264"/>
      <c r="R102" s="264"/>
      <c r="S102" s="264"/>
      <c r="T102" s="26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66" t="s">
        <v>192</v>
      </c>
      <c r="AU102" s="266" t="s">
        <v>83</v>
      </c>
      <c r="AV102" s="15" t="s">
        <v>81</v>
      </c>
      <c r="AW102" s="15" t="s">
        <v>35</v>
      </c>
      <c r="AX102" s="15" t="s">
        <v>74</v>
      </c>
      <c r="AY102" s="266" t="s">
        <v>182</v>
      </c>
    </row>
    <row r="103" s="13" customFormat="1">
      <c r="A103" s="13"/>
      <c r="B103" s="234"/>
      <c r="C103" s="235"/>
      <c r="D103" s="236" t="s">
        <v>192</v>
      </c>
      <c r="E103" s="237" t="s">
        <v>19</v>
      </c>
      <c r="F103" s="238" t="s">
        <v>597</v>
      </c>
      <c r="G103" s="235"/>
      <c r="H103" s="239">
        <v>20</v>
      </c>
      <c r="I103" s="240"/>
      <c r="J103" s="235"/>
      <c r="K103" s="235"/>
      <c r="L103" s="241"/>
      <c r="M103" s="242"/>
      <c r="N103" s="243"/>
      <c r="O103" s="243"/>
      <c r="P103" s="243"/>
      <c r="Q103" s="243"/>
      <c r="R103" s="243"/>
      <c r="S103" s="243"/>
      <c r="T103" s="24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5" t="s">
        <v>192</v>
      </c>
      <c r="AU103" s="245" t="s">
        <v>83</v>
      </c>
      <c r="AV103" s="13" t="s">
        <v>83</v>
      </c>
      <c r="AW103" s="13" t="s">
        <v>35</v>
      </c>
      <c r="AX103" s="13" t="s">
        <v>74</v>
      </c>
      <c r="AY103" s="245" t="s">
        <v>182</v>
      </c>
    </row>
    <row r="104" s="13" customFormat="1">
      <c r="A104" s="13"/>
      <c r="B104" s="234"/>
      <c r="C104" s="235"/>
      <c r="D104" s="236" t="s">
        <v>192</v>
      </c>
      <c r="E104" s="237" t="s">
        <v>19</v>
      </c>
      <c r="F104" s="238" t="s">
        <v>598</v>
      </c>
      <c r="G104" s="235"/>
      <c r="H104" s="239">
        <v>20</v>
      </c>
      <c r="I104" s="240"/>
      <c r="J104" s="235"/>
      <c r="K104" s="235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192</v>
      </c>
      <c r="AU104" s="245" t="s">
        <v>83</v>
      </c>
      <c r="AV104" s="13" t="s">
        <v>83</v>
      </c>
      <c r="AW104" s="13" t="s">
        <v>35</v>
      </c>
      <c r="AX104" s="13" t="s">
        <v>74</v>
      </c>
      <c r="AY104" s="245" t="s">
        <v>182</v>
      </c>
    </row>
    <row r="105" s="16" customFormat="1">
      <c r="A105" s="16"/>
      <c r="B105" s="267"/>
      <c r="C105" s="268"/>
      <c r="D105" s="236" t="s">
        <v>192</v>
      </c>
      <c r="E105" s="269" t="s">
        <v>19</v>
      </c>
      <c r="F105" s="270" t="s">
        <v>269</v>
      </c>
      <c r="G105" s="268"/>
      <c r="H105" s="271">
        <v>109.59999999999999</v>
      </c>
      <c r="I105" s="272"/>
      <c r="J105" s="268"/>
      <c r="K105" s="268"/>
      <c r="L105" s="273"/>
      <c r="M105" s="274"/>
      <c r="N105" s="275"/>
      <c r="O105" s="275"/>
      <c r="P105" s="275"/>
      <c r="Q105" s="275"/>
      <c r="R105" s="275"/>
      <c r="S105" s="275"/>
      <c r="T105" s="27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T105" s="277" t="s">
        <v>192</v>
      </c>
      <c r="AU105" s="277" t="s">
        <v>83</v>
      </c>
      <c r="AV105" s="16" t="s">
        <v>203</v>
      </c>
      <c r="AW105" s="16" t="s">
        <v>35</v>
      </c>
      <c r="AX105" s="16" t="s">
        <v>74</v>
      </c>
      <c r="AY105" s="277" t="s">
        <v>182</v>
      </c>
    </row>
    <row r="106" s="14" customFormat="1">
      <c r="A106" s="14"/>
      <c r="B106" s="246"/>
      <c r="C106" s="247"/>
      <c r="D106" s="236" t="s">
        <v>192</v>
      </c>
      <c r="E106" s="248" t="s">
        <v>585</v>
      </c>
      <c r="F106" s="249" t="s">
        <v>197</v>
      </c>
      <c r="G106" s="247"/>
      <c r="H106" s="250">
        <v>109.59999999999999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6" t="s">
        <v>192</v>
      </c>
      <c r="AU106" s="256" t="s">
        <v>83</v>
      </c>
      <c r="AV106" s="14" t="s">
        <v>188</v>
      </c>
      <c r="AW106" s="14" t="s">
        <v>35</v>
      </c>
      <c r="AX106" s="14" t="s">
        <v>74</v>
      </c>
      <c r="AY106" s="256" t="s">
        <v>182</v>
      </c>
    </row>
    <row r="107" s="13" customFormat="1">
      <c r="A107" s="13"/>
      <c r="B107" s="234"/>
      <c r="C107" s="235"/>
      <c r="D107" s="236" t="s">
        <v>192</v>
      </c>
      <c r="E107" s="237" t="s">
        <v>19</v>
      </c>
      <c r="F107" s="238" t="s">
        <v>599</v>
      </c>
      <c r="G107" s="235"/>
      <c r="H107" s="239">
        <v>54.799999999999997</v>
      </c>
      <c r="I107" s="240"/>
      <c r="J107" s="235"/>
      <c r="K107" s="235"/>
      <c r="L107" s="241"/>
      <c r="M107" s="242"/>
      <c r="N107" s="243"/>
      <c r="O107" s="243"/>
      <c r="P107" s="243"/>
      <c r="Q107" s="243"/>
      <c r="R107" s="243"/>
      <c r="S107" s="243"/>
      <c r="T107" s="24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5" t="s">
        <v>192</v>
      </c>
      <c r="AU107" s="245" t="s">
        <v>83</v>
      </c>
      <c r="AV107" s="13" t="s">
        <v>83</v>
      </c>
      <c r="AW107" s="13" t="s">
        <v>35</v>
      </c>
      <c r="AX107" s="13" t="s">
        <v>74</v>
      </c>
      <c r="AY107" s="245" t="s">
        <v>182</v>
      </c>
    </row>
    <row r="108" s="14" customFormat="1">
      <c r="A108" s="14"/>
      <c r="B108" s="246"/>
      <c r="C108" s="247"/>
      <c r="D108" s="236" t="s">
        <v>192</v>
      </c>
      <c r="E108" s="248" t="s">
        <v>19</v>
      </c>
      <c r="F108" s="249" t="s">
        <v>197</v>
      </c>
      <c r="G108" s="247"/>
      <c r="H108" s="250">
        <v>54.799999999999997</v>
      </c>
      <c r="I108" s="251"/>
      <c r="J108" s="247"/>
      <c r="K108" s="247"/>
      <c r="L108" s="252"/>
      <c r="M108" s="253"/>
      <c r="N108" s="254"/>
      <c r="O108" s="254"/>
      <c r="P108" s="254"/>
      <c r="Q108" s="254"/>
      <c r="R108" s="254"/>
      <c r="S108" s="254"/>
      <c r="T108" s="25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6" t="s">
        <v>192</v>
      </c>
      <c r="AU108" s="256" t="s">
        <v>83</v>
      </c>
      <c r="AV108" s="14" t="s">
        <v>188</v>
      </c>
      <c r="AW108" s="14" t="s">
        <v>35</v>
      </c>
      <c r="AX108" s="14" t="s">
        <v>81</v>
      </c>
      <c r="AY108" s="256" t="s">
        <v>182</v>
      </c>
    </row>
    <row r="109" s="2" customFormat="1" ht="44.25" customHeight="1">
      <c r="A109" s="41"/>
      <c r="B109" s="42"/>
      <c r="C109" s="216" t="s">
        <v>203</v>
      </c>
      <c r="D109" s="216" t="s">
        <v>184</v>
      </c>
      <c r="E109" s="217" t="s">
        <v>514</v>
      </c>
      <c r="F109" s="218" t="s">
        <v>515</v>
      </c>
      <c r="G109" s="219" t="s">
        <v>214</v>
      </c>
      <c r="H109" s="220">
        <v>54.799999999999997</v>
      </c>
      <c r="I109" s="221"/>
      <c r="J109" s="222">
        <f>ROUND(I109*H109,2)</f>
        <v>0</v>
      </c>
      <c r="K109" s="218" t="s">
        <v>187</v>
      </c>
      <c r="L109" s="47"/>
      <c r="M109" s="223" t="s">
        <v>19</v>
      </c>
      <c r="N109" s="224" t="s">
        <v>45</v>
      </c>
      <c r="O109" s="87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7" t="s">
        <v>188</v>
      </c>
      <c r="AT109" s="227" t="s">
        <v>184</v>
      </c>
      <c r="AU109" s="227" t="s">
        <v>83</v>
      </c>
      <c r="AY109" s="20" t="s">
        <v>182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20" t="s">
        <v>81</v>
      </c>
      <c r="BK109" s="228">
        <f>ROUND(I109*H109,2)</f>
        <v>0</v>
      </c>
      <c r="BL109" s="20" t="s">
        <v>188</v>
      </c>
      <c r="BM109" s="227" t="s">
        <v>600</v>
      </c>
    </row>
    <row r="110" s="2" customFormat="1">
      <c r="A110" s="41"/>
      <c r="B110" s="42"/>
      <c r="C110" s="43"/>
      <c r="D110" s="229" t="s">
        <v>190</v>
      </c>
      <c r="E110" s="43"/>
      <c r="F110" s="230" t="s">
        <v>517</v>
      </c>
      <c r="G110" s="43"/>
      <c r="H110" s="43"/>
      <c r="I110" s="231"/>
      <c r="J110" s="43"/>
      <c r="K110" s="43"/>
      <c r="L110" s="47"/>
      <c r="M110" s="232"/>
      <c r="N110" s="233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190</v>
      </c>
      <c r="AU110" s="20" t="s">
        <v>83</v>
      </c>
    </row>
    <row r="111" s="13" customFormat="1">
      <c r="A111" s="13"/>
      <c r="B111" s="234"/>
      <c r="C111" s="235"/>
      <c r="D111" s="236" t="s">
        <v>192</v>
      </c>
      <c r="E111" s="237" t="s">
        <v>19</v>
      </c>
      <c r="F111" s="238" t="s">
        <v>599</v>
      </c>
      <c r="G111" s="235"/>
      <c r="H111" s="239">
        <v>54.799999999999997</v>
      </c>
      <c r="I111" s="240"/>
      <c r="J111" s="235"/>
      <c r="K111" s="235"/>
      <c r="L111" s="241"/>
      <c r="M111" s="242"/>
      <c r="N111" s="243"/>
      <c r="O111" s="243"/>
      <c r="P111" s="243"/>
      <c r="Q111" s="243"/>
      <c r="R111" s="243"/>
      <c r="S111" s="243"/>
      <c r="T111" s="24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5" t="s">
        <v>192</v>
      </c>
      <c r="AU111" s="245" t="s">
        <v>83</v>
      </c>
      <c r="AV111" s="13" t="s">
        <v>83</v>
      </c>
      <c r="AW111" s="13" t="s">
        <v>35</v>
      </c>
      <c r="AX111" s="13" t="s">
        <v>81</v>
      </c>
      <c r="AY111" s="245" t="s">
        <v>182</v>
      </c>
    </row>
    <row r="112" s="2" customFormat="1" ht="62.7" customHeight="1">
      <c r="A112" s="41"/>
      <c r="B112" s="42"/>
      <c r="C112" s="216" t="s">
        <v>188</v>
      </c>
      <c r="D112" s="216" t="s">
        <v>184</v>
      </c>
      <c r="E112" s="217" t="s">
        <v>518</v>
      </c>
      <c r="F112" s="218" t="s">
        <v>519</v>
      </c>
      <c r="G112" s="219" t="s">
        <v>214</v>
      </c>
      <c r="H112" s="220">
        <v>52.744</v>
      </c>
      <c r="I112" s="221"/>
      <c r="J112" s="222">
        <f>ROUND(I112*H112,2)</f>
        <v>0</v>
      </c>
      <c r="K112" s="218" t="s">
        <v>187</v>
      </c>
      <c r="L112" s="47"/>
      <c r="M112" s="223" t="s">
        <v>19</v>
      </c>
      <c r="N112" s="224" t="s">
        <v>45</v>
      </c>
      <c r="O112" s="87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7" t="s">
        <v>188</v>
      </c>
      <c r="AT112" s="227" t="s">
        <v>184</v>
      </c>
      <c r="AU112" s="227" t="s">
        <v>83</v>
      </c>
      <c r="AY112" s="20" t="s">
        <v>182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20" t="s">
        <v>81</v>
      </c>
      <c r="BK112" s="228">
        <f>ROUND(I112*H112,2)</f>
        <v>0</v>
      </c>
      <c r="BL112" s="20" t="s">
        <v>188</v>
      </c>
      <c r="BM112" s="227" t="s">
        <v>601</v>
      </c>
    </row>
    <row r="113" s="2" customFormat="1">
      <c r="A113" s="41"/>
      <c r="B113" s="42"/>
      <c r="C113" s="43"/>
      <c r="D113" s="229" t="s">
        <v>190</v>
      </c>
      <c r="E113" s="43"/>
      <c r="F113" s="230" t="s">
        <v>521</v>
      </c>
      <c r="G113" s="43"/>
      <c r="H113" s="43"/>
      <c r="I113" s="231"/>
      <c r="J113" s="43"/>
      <c r="K113" s="43"/>
      <c r="L113" s="47"/>
      <c r="M113" s="232"/>
      <c r="N113" s="233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190</v>
      </c>
      <c r="AU113" s="20" t="s">
        <v>83</v>
      </c>
    </row>
    <row r="114" s="13" customFormat="1">
      <c r="A114" s="13"/>
      <c r="B114" s="234"/>
      <c r="C114" s="235"/>
      <c r="D114" s="236" t="s">
        <v>192</v>
      </c>
      <c r="E114" s="237" t="s">
        <v>19</v>
      </c>
      <c r="F114" s="238" t="s">
        <v>602</v>
      </c>
      <c r="G114" s="235"/>
      <c r="H114" s="239">
        <v>48.543999999999997</v>
      </c>
      <c r="I114" s="240"/>
      <c r="J114" s="235"/>
      <c r="K114" s="235"/>
      <c r="L114" s="241"/>
      <c r="M114" s="242"/>
      <c r="N114" s="243"/>
      <c r="O114" s="243"/>
      <c r="P114" s="243"/>
      <c r="Q114" s="243"/>
      <c r="R114" s="243"/>
      <c r="S114" s="243"/>
      <c r="T114" s="24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5" t="s">
        <v>192</v>
      </c>
      <c r="AU114" s="245" t="s">
        <v>83</v>
      </c>
      <c r="AV114" s="13" t="s">
        <v>83</v>
      </c>
      <c r="AW114" s="13" t="s">
        <v>35</v>
      </c>
      <c r="AX114" s="13" t="s">
        <v>74</v>
      </c>
      <c r="AY114" s="245" t="s">
        <v>182</v>
      </c>
    </row>
    <row r="115" s="13" customFormat="1">
      <c r="A115" s="13"/>
      <c r="B115" s="234"/>
      <c r="C115" s="235"/>
      <c r="D115" s="236" t="s">
        <v>192</v>
      </c>
      <c r="E115" s="237" t="s">
        <v>19</v>
      </c>
      <c r="F115" s="238" t="s">
        <v>587</v>
      </c>
      <c r="G115" s="235"/>
      <c r="H115" s="239">
        <v>4.2000000000000002</v>
      </c>
      <c r="I115" s="240"/>
      <c r="J115" s="235"/>
      <c r="K115" s="235"/>
      <c r="L115" s="241"/>
      <c r="M115" s="242"/>
      <c r="N115" s="243"/>
      <c r="O115" s="243"/>
      <c r="P115" s="243"/>
      <c r="Q115" s="243"/>
      <c r="R115" s="243"/>
      <c r="S115" s="243"/>
      <c r="T115" s="24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5" t="s">
        <v>192</v>
      </c>
      <c r="AU115" s="245" t="s">
        <v>83</v>
      </c>
      <c r="AV115" s="13" t="s">
        <v>83</v>
      </c>
      <c r="AW115" s="13" t="s">
        <v>35</v>
      </c>
      <c r="AX115" s="13" t="s">
        <v>74</v>
      </c>
      <c r="AY115" s="245" t="s">
        <v>182</v>
      </c>
    </row>
    <row r="116" s="14" customFormat="1">
      <c r="A116" s="14"/>
      <c r="B116" s="246"/>
      <c r="C116" s="247"/>
      <c r="D116" s="236" t="s">
        <v>192</v>
      </c>
      <c r="E116" s="248" t="s">
        <v>19</v>
      </c>
      <c r="F116" s="249" t="s">
        <v>197</v>
      </c>
      <c r="G116" s="247"/>
      <c r="H116" s="250">
        <v>52.744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6" t="s">
        <v>192</v>
      </c>
      <c r="AU116" s="256" t="s">
        <v>83</v>
      </c>
      <c r="AV116" s="14" t="s">
        <v>188</v>
      </c>
      <c r="AW116" s="14" t="s">
        <v>35</v>
      </c>
      <c r="AX116" s="14" t="s">
        <v>81</v>
      </c>
      <c r="AY116" s="256" t="s">
        <v>182</v>
      </c>
    </row>
    <row r="117" s="2" customFormat="1" ht="62.7" customHeight="1">
      <c r="A117" s="41"/>
      <c r="B117" s="42"/>
      <c r="C117" s="216" t="s">
        <v>150</v>
      </c>
      <c r="D117" s="216" t="s">
        <v>184</v>
      </c>
      <c r="E117" s="217" t="s">
        <v>523</v>
      </c>
      <c r="F117" s="218" t="s">
        <v>524</v>
      </c>
      <c r="G117" s="219" t="s">
        <v>214</v>
      </c>
      <c r="H117" s="220">
        <v>12.135999999999999</v>
      </c>
      <c r="I117" s="221"/>
      <c r="J117" s="222">
        <f>ROUND(I117*H117,2)</f>
        <v>0</v>
      </c>
      <c r="K117" s="218" t="s">
        <v>187</v>
      </c>
      <c r="L117" s="47"/>
      <c r="M117" s="223" t="s">
        <v>19</v>
      </c>
      <c r="N117" s="224" t="s">
        <v>45</v>
      </c>
      <c r="O117" s="87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7" t="s">
        <v>188</v>
      </c>
      <c r="AT117" s="227" t="s">
        <v>184</v>
      </c>
      <c r="AU117" s="227" t="s">
        <v>83</v>
      </c>
      <c r="AY117" s="20" t="s">
        <v>182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20" t="s">
        <v>81</v>
      </c>
      <c r="BK117" s="228">
        <f>ROUND(I117*H117,2)</f>
        <v>0</v>
      </c>
      <c r="BL117" s="20" t="s">
        <v>188</v>
      </c>
      <c r="BM117" s="227" t="s">
        <v>603</v>
      </c>
    </row>
    <row r="118" s="2" customFormat="1">
      <c r="A118" s="41"/>
      <c r="B118" s="42"/>
      <c r="C118" s="43"/>
      <c r="D118" s="229" t="s">
        <v>190</v>
      </c>
      <c r="E118" s="43"/>
      <c r="F118" s="230" t="s">
        <v>526</v>
      </c>
      <c r="G118" s="43"/>
      <c r="H118" s="43"/>
      <c r="I118" s="231"/>
      <c r="J118" s="43"/>
      <c r="K118" s="43"/>
      <c r="L118" s="47"/>
      <c r="M118" s="232"/>
      <c r="N118" s="233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190</v>
      </c>
      <c r="AU118" s="20" t="s">
        <v>83</v>
      </c>
    </row>
    <row r="119" s="13" customFormat="1">
      <c r="A119" s="13"/>
      <c r="B119" s="234"/>
      <c r="C119" s="235"/>
      <c r="D119" s="236" t="s">
        <v>192</v>
      </c>
      <c r="E119" s="237" t="s">
        <v>19</v>
      </c>
      <c r="F119" s="238" t="s">
        <v>604</v>
      </c>
      <c r="G119" s="235"/>
      <c r="H119" s="239">
        <v>12.135999999999999</v>
      </c>
      <c r="I119" s="240"/>
      <c r="J119" s="235"/>
      <c r="K119" s="235"/>
      <c r="L119" s="241"/>
      <c r="M119" s="242"/>
      <c r="N119" s="243"/>
      <c r="O119" s="243"/>
      <c r="P119" s="243"/>
      <c r="Q119" s="243"/>
      <c r="R119" s="243"/>
      <c r="S119" s="243"/>
      <c r="T119" s="24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5" t="s">
        <v>192</v>
      </c>
      <c r="AU119" s="245" t="s">
        <v>83</v>
      </c>
      <c r="AV119" s="13" t="s">
        <v>83</v>
      </c>
      <c r="AW119" s="13" t="s">
        <v>35</v>
      </c>
      <c r="AX119" s="13" t="s">
        <v>81</v>
      </c>
      <c r="AY119" s="245" t="s">
        <v>182</v>
      </c>
    </row>
    <row r="120" s="2" customFormat="1" ht="37.8" customHeight="1">
      <c r="A120" s="41"/>
      <c r="B120" s="42"/>
      <c r="C120" s="216" t="s">
        <v>221</v>
      </c>
      <c r="D120" s="216" t="s">
        <v>184</v>
      </c>
      <c r="E120" s="217" t="s">
        <v>528</v>
      </c>
      <c r="F120" s="218" t="s">
        <v>529</v>
      </c>
      <c r="G120" s="219" t="s">
        <v>214</v>
      </c>
      <c r="H120" s="220">
        <v>64.879999999999995</v>
      </c>
      <c r="I120" s="221"/>
      <c r="J120" s="222">
        <f>ROUND(I120*H120,2)</f>
        <v>0</v>
      </c>
      <c r="K120" s="218" t="s">
        <v>187</v>
      </c>
      <c r="L120" s="47"/>
      <c r="M120" s="223" t="s">
        <v>19</v>
      </c>
      <c r="N120" s="224" t="s">
        <v>45</v>
      </c>
      <c r="O120" s="87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7" t="s">
        <v>188</v>
      </c>
      <c r="AT120" s="227" t="s">
        <v>184</v>
      </c>
      <c r="AU120" s="227" t="s">
        <v>83</v>
      </c>
      <c r="AY120" s="20" t="s">
        <v>182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20" t="s">
        <v>81</v>
      </c>
      <c r="BK120" s="228">
        <f>ROUND(I120*H120,2)</f>
        <v>0</v>
      </c>
      <c r="BL120" s="20" t="s">
        <v>188</v>
      </c>
      <c r="BM120" s="227" t="s">
        <v>605</v>
      </c>
    </row>
    <row r="121" s="2" customFormat="1">
      <c r="A121" s="41"/>
      <c r="B121" s="42"/>
      <c r="C121" s="43"/>
      <c r="D121" s="229" t="s">
        <v>190</v>
      </c>
      <c r="E121" s="43"/>
      <c r="F121" s="230" t="s">
        <v>531</v>
      </c>
      <c r="G121" s="43"/>
      <c r="H121" s="43"/>
      <c r="I121" s="231"/>
      <c r="J121" s="43"/>
      <c r="K121" s="43"/>
      <c r="L121" s="47"/>
      <c r="M121" s="232"/>
      <c r="N121" s="233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190</v>
      </c>
      <c r="AU121" s="20" t="s">
        <v>83</v>
      </c>
    </row>
    <row r="122" s="13" customFormat="1">
      <c r="A122" s="13"/>
      <c r="B122" s="234"/>
      <c r="C122" s="235"/>
      <c r="D122" s="236" t="s">
        <v>192</v>
      </c>
      <c r="E122" s="237" t="s">
        <v>19</v>
      </c>
      <c r="F122" s="238" t="s">
        <v>585</v>
      </c>
      <c r="G122" s="235"/>
      <c r="H122" s="239">
        <v>109.59999999999999</v>
      </c>
      <c r="I122" s="240"/>
      <c r="J122" s="235"/>
      <c r="K122" s="235"/>
      <c r="L122" s="241"/>
      <c r="M122" s="242"/>
      <c r="N122" s="243"/>
      <c r="O122" s="243"/>
      <c r="P122" s="243"/>
      <c r="Q122" s="243"/>
      <c r="R122" s="243"/>
      <c r="S122" s="243"/>
      <c r="T122" s="24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5" t="s">
        <v>192</v>
      </c>
      <c r="AU122" s="245" t="s">
        <v>83</v>
      </c>
      <c r="AV122" s="13" t="s">
        <v>83</v>
      </c>
      <c r="AW122" s="13" t="s">
        <v>35</v>
      </c>
      <c r="AX122" s="13" t="s">
        <v>74</v>
      </c>
      <c r="AY122" s="245" t="s">
        <v>182</v>
      </c>
    </row>
    <row r="123" s="13" customFormat="1">
      <c r="A123" s="13"/>
      <c r="B123" s="234"/>
      <c r="C123" s="235"/>
      <c r="D123" s="236" t="s">
        <v>192</v>
      </c>
      <c r="E123" s="237" t="s">
        <v>19</v>
      </c>
      <c r="F123" s="238" t="s">
        <v>587</v>
      </c>
      <c r="G123" s="235"/>
      <c r="H123" s="239">
        <v>4.2000000000000002</v>
      </c>
      <c r="I123" s="240"/>
      <c r="J123" s="235"/>
      <c r="K123" s="235"/>
      <c r="L123" s="241"/>
      <c r="M123" s="242"/>
      <c r="N123" s="243"/>
      <c r="O123" s="243"/>
      <c r="P123" s="243"/>
      <c r="Q123" s="243"/>
      <c r="R123" s="243"/>
      <c r="S123" s="243"/>
      <c r="T123" s="24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5" t="s">
        <v>192</v>
      </c>
      <c r="AU123" s="245" t="s">
        <v>83</v>
      </c>
      <c r="AV123" s="13" t="s">
        <v>83</v>
      </c>
      <c r="AW123" s="13" t="s">
        <v>35</v>
      </c>
      <c r="AX123" s="13" t="s">
        <v>74</v>
      </c>
      <c r="AY123" s="245" t="s">
        <v>182</v>
      </c>
    </row>
    <row r="124" s="13" customFormat="1">
      <c r="A124" s="13"/>
      <c r="B124" s="234"/>
      <c r="C124" s="235"/>
      <c r="D124" s="236" t="s">
        <v>192</v>
      </c>
      <c r="E124" s="237" t="s">
        <v>19</v>
      </c>
      <c r="F124" s="238" t="s">
        <v>606</v>
      </c>
      <c r="G124" s="235"/>
      <c r="H124" s="239">
        <v>-48.920000000000002</v>
      </c>
      <c r="I124" s="240"/>
      <c r="J124" s="235"/>
      <c r="K124" s="235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192</v>
      </c>
      <c r="AU124" s="245" t="s">
        <v>83</v>
      </c>
      <c r="AV124" s="13" t="s">
        <v>83</v>
      </c>
      <c r="AW124" s="13" t="s">
        <v>35</v>
      </c>
      <c r="AX124" s="13" t="s">
        <v>74</v>
      </c>
      <c r="AY124" s="245" t="s">
        <v>182</v>
      </c>
    </row>
    <row r="125" s="14" customFormat="1">
      <c r="A125" s="14"/>
      <c r="B125" s="246"/>
      <c r="C125" s="247"/>
      <c r="D125" s="236" t="s">
        <v>192</v>
      </c>
      <c r="E125" s="248" t="s">
        <v>19</v>
      </c>
      <c r="F125" s="249" t="s">
        <v>197</v>
      </c>
      <c r="G125" s="247"/>
      <c r="H125" s="250">
        <v>64.879999999999995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6" t="s">
        <v>192</v>
      </c>
      <c r="AU125" s="256" t="s">
        <v>83</v>
      </c>
      <c r="AV125" s="14" t="s">
        <v>188</v>
      </c>
      <c r="AW125" s="14" t="s">
        <v>35</v>
      </c>
      <c r="AX125" s="14" t="s">
        <v>81</v>
      </c>
      <c r="AY125" s="256" t="s">
        <v>182</v>
      </c>
    </row>
    <row r="126" s="2" customFormat="1" ht="44.25" customHeight="1">
      <c r="A126" s="41"/>
      <c r="B126" s="42"/>
      <c r="C126" s="216" t="s">
        <v>227</v>
      </c>
      <c r="D126" s="216" t="s">
        <v>184</v>
      </c>
      <c r="E126" s="217" t="s">
        <v>533</v>
      </c>
      <c r="F126" s="218" t="s">
        <v>534</v>
      </c>
      <c r="G126" s="219" t="s">
        <v>214</v>
      </c>
      <c r="H126" s="220">
        <v>48.920000000000002</v>
      </c>
      <c r="I126" s="221"/>
      <c r="J126" s="222">
        <f>ROUND(I126*H126,2)</f>
        <v>0</v>
      </c>
      <c r="K126" s="218" t="s">
        <v>187</v>
      </c>
      <c r="L126" s="47"/>
      <c r="M126" s="223" t="s">
        <v>19</v>
      </c>
      <c r="N126" s="224" t="s">
        <v>45</v>
      </c>
      <c r="O126" s="87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7" t="s">
        <v>188</v>
      </c>
      <c r="AT126" s="227" t="s">
        <v>184</v>
      </c>
      <c r="AU126" s="227" t="s">
        <v>83</v>
      </c>
      <c r="AY126" s="20" t="s">
        <v>182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20" t="s">
        <v>81</v>
      </c>
      <c r="BK126" s="228">
        <f>ROUND(I126*H126,2)</f>
        <v>0</v>
      </c>
      <c r="BL126" s="20" t="s">
        <v>188</v>
      </c>
      <c r="BM126" s="227" t="s">
        <v>607</v>
      </c>
    </row>
    <row r="127" s="2" customFormat="1">
      <c r="A127" s="41"/>
      <c r="B127" s="42"/>
      <c r="C127" s="43"/>
      <c r="D127" s="229" t="s">
        <v>190</v>
      </c>
      <c r="E127" s="43"/>
      <c r="F127" s="230" t="s">
        <v>536</v>
      </c>
      <c r="G127" s="43"/>
      <c r="H127" s="43"/>
      <c r="I127" s="231"/>
      <c r="J127" s="43"/>
      <c r="K127" s="43"/>
      <c r="L127" s="47"/>
      <c r="M127" s="232"/>
      <c r="N127" s="233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190</v>
      </c>
      <c r="AU127" s="20" t="s">
        <v>83</v>
      </c>
    </row>
    <row r="128" s="15" customFormat="1">
      <c r="A128" s="15"/>
      <c r="B128" s="257"/>
      <c r="C128" s="258"/>
      <c r="D128" s="236" t="s">
        <v>192</v>
      </c>
      <c r="E128" s="259" t="s">
        <v>19</v>
      </c>
      <c r="F128" s="260" t="s">
        <v>509</v>
      </c>
      <c r="G128" s="258"/>
      <c r="H128" s="259" t="s">
        <v>19</v>
      </c>
      <c r="I128" s="261"/>
      <c r="J128" s="258"/>
      <c r="K128" s="258"/>
      <c r="L128" s="262"/>
      <c r="M128" s="263"/>
      <c r="N128" s="264"/>
      <c r="O128" s="264"/>
      <c r="P128" s="264"/>
      <c r="Q128" s="264"/>
      <c r="R128" s="264"/>
      <c r="S128" s="264"/>
      <c r="T128" s="26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6" t="s">
        <v>192</v>
      </c>
      <c r="AU128" s="266" t="s">
        <v>83</v>
      </c>
      <c r="AV128" s="15" t="s">
        <v>81</v>
      </c>
      <c r="AW128" s="15" t="s">
        <v>35</v>
      </c>
      <c r="AX128" s="15" t="s">
        <v>74</v>
      </c>
      <c r="AY128" s="266" t="s">
        <v>182</v>
      </c>
    </row>
    <row r="129" s="13" customFormat="1">
      <c r="A129" s="13"/>
      <c r="B129" s="234"/>
      <c r="C129" s="235"/>
      <c r="D129" s="236" t="s">
        <v>192</v>
      </c>
      <c r="E129" s="237" t="s">
        <v>19</v>
      </c>
      <c r="F129" s="238" t="s">
        <v>608</v>
      </c>
      <c r="G129" s="235"/>
      <c r="H129" s="239">
        <v>28.920000000000002</v>
      </c>
      <c r="I129" s="240"/>
      <c r="J129" s="235"/>
      <c r="K129" s="235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192</v>
      </c>
      <c r="AU129" s="245" t="s">
        <v>83</v>
      </c>
      <c r="AV129" s="13" t="s">
        <v>83</v>
      </c>
      <c r="AW129" s="13" t="s">
        <v>35</v>
      </c>
      <c r="AX129" s="13" t="s">
        <v>74</v>
      </c>
      <c r="AY129" s="245" t="s">
        <v>182</v>
      </c>
    </row>
    <row r="130" s="16" customFormat="1">
      <c r="A130" s="16"/>
      <c r="B130" s="267"/>
      <c r="C130" s="268"/>
      <c r="D130" s="236" t="s">
        <v>192</v>
      </c>
      <c r="E130" s="269" t="s">
        <v>19</v>
      </c>
      <c r="F130" s="270" t="s">
        <v>269</v>
      </c>
      <c r="G130" s="268"/>
      <c r="H130" s="271">
        <v>28.920000000000002</v>
      </c>
      <c r="I130" s="272"/>
      <c r="J130" s="268"/>
      <c r="K130" s="268"/>
      <c r="L130" s="273"/>
      <c r="M130" s="274"/>
      <c r="N130" s="275"/>
      <c r="O130" s="275"/>
      <c r="P130" s="275"/>
      <c r="Q130" s="275"/>
      <c r="R130" s="275"/>
      <c r="S130" s="275"/>
      <c r="T130" s="27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T130" s="277" t="s">
        <v>192</v>
      </c>
      <c r="AU130" s="277" t="s">
        <v>83</v>
      </c>
      <c r="AV130" s="16" t="s">
        <v>203</v>
      </c>
      <c r="AW130" s="16" t="s">
        <v>35</v>
      </c>
      <c r="AX130" s="16" t="s">
        <v>74</v>
      </c>
      <c r="AY130" s="277" t="s">
        <v>182</v>
      </c>
    </row>
    <row r="131" s="15" customFormat="1">
      <c r="A131" s="15"/>
      <c r="B131" s="257"/>
      <c r="C131" s="258"/>
      <c r="D131" s="236" t="s">
        <v>192</v>
      </c>
      <c r="E131" s="259" t="s">
        <v>19</v>
      </c>
      <c r="F131" s="260" t="s">
        <v>538</v>
      </c>
      <c r="G131" s="258"/>
      <c r="H131" s="259" t="s">
        <v>19</v>
      </c>
      <c r="I131" s="261"/>
      <c r="J131" s="258"/>
      <c r="K131" s="258"/>
      <c r="L131" s="262"/>
      <c r="M131" s="263"/>
      <c r="N131" s="264"/>
      <c r="O131" s="264"/>
      <c r="P131" s="264"/>
      <c r="Q131" s="264"/>
      <c r="R131" s="264"/>
      <c r="S131" s="264"/>
      <c r="T131" s="26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6" t="s">
        <v>192</v>
      </c>
      <c r="AU131" s="266" t="s">
        <v>83</v>
      </c>
      <c r="AV131" s="15" t="s">
        <v>81</v>
      </c>
      <c r="AW131" s="15" t="s">
        <v>35</v>
      </c>
      <c r="AX131" s="15" t="s">
        <v>74</v>
      </c>
      <c r="AY131" s="266" t="s">
        <v>182</v>
      </c>
    </row>
    <row r="132" s="13" customFormat="1">
      <c r="A132" s="13"/>
      <c r="B132" s="234"/>
      <c r="C132" s="235"/>
      <c r="D132" s="236" t="s">
        <v>192</v>
      </c>
      <c r="E132" s="237" t="s">
        <v>19</v>
      </c>
      <c r="F132" s="238" t="s">
        <v>609</v>
      </c>
      <c r="G132" s="235"/>
      <c r="H132" s="239">
        <v>10</v>
      </c>
      <c r="I132" s="240"/>
      <c r="J132" s="235"/>
      <c r="K132" s="235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192</v>
      </c>
      <c r="AU132" s="245" t="s">
        <v>83</v>
      </c>
      <c r="AV132" s="13" t="s">
        <v>83</v>
      </c>
      <c r="AW132" s="13" t="s">
        <v>35</v>
      </c>
      <c r="AX132" s="13" t="s">
        <v>74</v>
      </c>
      <c r="AY132" s="245" t="s">
        <v>182</v>
      </c>
    </row>
    <row r="133" s="13" customFormat="1">
      <c r="A133" s="13"/>
      <c r="B133" s="234"/>
      <c r="C133" s="235"/>
      <c r="D133" s="236" t="s">
        <v>192</v>
      </c>
      <c r="E133" s="237" t="s">
        <v>19</v>
      </c>
      <c r="F133" s="238" t="s">
        <v>610</v>
      </c>
      <c r="G133" s="235"/>
      <c r="H133" s="239">
        <v>10</v>
      </c>
      <c r="I133" s="240"/>
      <c r="J133" s="235"/>
      <c r="K133" s="235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192</v>
      </c>
      <c r="AU133" s="245" t="s">
        <v>83</v>
      </c>
      <c r="AV133" s="13" t="s">
        <v>83</v>
      </c>
      <c r="AW133" s="13" t="s">
        <v>35</v>
      </c>
      <c r="AX133" s="13" t="s">
        <v>74</v>
      </c>
      <c r="AY133" s="245" t="s">
        <v>182</v>
      </c>
    </row>
    <row r="134" s="16" customFormat="1">
      <c r="A134" s="16"/>
      <c r="B134" s="267"/>
      <c r="C134" s="268"/>
      <c r="D134" s="236" t="s">
        <v>192</v>
      </c>
      <c r="E134" s="269" t="s">
        <v>19</v>
      </c>
      <c r="F134" s="270" t="s">
        <v>269</v>
      </c>
      <c r="G134" s="268"/>
      <c r="H134" s="271">
        <v>20</v>
      </c>
      <c r="I134" s="272"/>
      <c r="J134" s="268"/>
      <c r="K134" s="268"/>
      <c r="L134" s="273"/>
      <c r="M134" s="274"/>
      <c r="N134" s="275"/>
      <c r="O134" s="275"/>
      <c r="P134" s="275"/>
      <c r="Q134" s="275"/>
      <c r="R134" s="275"/>
      <c r="S134" s="275"/>
      <c r="T134" s="27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T134" s="277" t="s">
        <v>192</v>
      </c>
      <c r="AU134" s="277" t="s">
        <v>83</v>
      </c>
      <c r="AV134" s="16" t="s">
        <v>203</v>
      </c>
      <c r="AW134" s="16" t="s">
        <v>35</v>
      </c>
      <c r="AX134" s="16" t="s">
        <v>74</v>
      </c>
      <c r="AY134" s="277" t="s">
        <v>182</v>
      </c>
    </row>
    <row r="135" s="14" customFormat="1">
      <c r="A135" s="14"/>
      <c r="B135" s="246"/>
      <c r="C135" s="247"/>
      <c r="D135" s="236" t="s">
        <v>192</v>
      </c>
      <c r="E135" s="248" t="s">
        <v>590</v>
      </c>
      <c r="F135" s="249" t="s">
        <v>197</v>
      </c>
      <c r="G135" s="247"/>
      <c r="H135" s="250">
        <v>48.920000000000002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6" t="s">
        <v>192</v>
      </c>
      <c r="AU135" s="256" t="s">
        <v>83</v>
      </c>
      <c r="AV135" s="14" t="s">
        <v>188</v>
      </c>
      <c r="AW135" s="14" t="s">
        <v>35</v>
      </c>
      <c r="AX135" s="14" t="s">
        <v>81</v>
      </c>
      <c r="AY135" s="256" t="s">
        <v>182</v>
      </c>
    </row>
    <row r="136" s="12" customFormat="1" ht="22.8" customHeight="1">
      <c r="A136" s="12"/>
      <c r="B136" s="200"/>
      <c r="C136" s="201"/>
      <c r="D136" s="202" t="s">
        <v>73</v>
      </c>
      <c r="E136" s="214" t="s">
        <v>83</v>
      </c>
      <c r="F136" s="214" t="s">
        <v>540</v>
      </c>
      <c r="G136" s="201"/>
      <c r="H136" s="201"/>
      <c r="I136" s="204"/>
      <c r="J136" s="215">
        <f>BK136</f>
        <v>0</v>
      </c>
      <c r="K136" s="201"/>
      <c r="L136" s="206"/>
      <c r="M136" s="207"/>
      <c r="N136" s="208"/>
      <c r="O136" s="208"/>
      <c r="P136" s="209">
        <f>SUM(P137:P149)</f>
        <v>0</v>
      </c>
      <c r="Q136" s="208"/>
      <c r="R136" s="209">
        <f>SUM(R137:R149)</f>
        <v>0.19873850980389998</v>
      </c>
      <c r="S136" s="208"/>
      <c r="T136" s="210">
        <f>SUM(T137:T149)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1" t="s">
        <v>81</v>
      </c>
      <c r="AT136" s="212" t="s">
        <v>73</v>
      </c>
      <c r="AU136" s="212" t="s">
        <v>81</v>
      </c>
      <c r="AY136" s="211" t="s">
        <v>182</v>
      </c>
      <c r="BK136" s="213">
        <f>SUM(BK137:BK149)</f>
        <v>0</v>
      </c>
    </row>
    <row r="137" s="2" customFormat="1" ht="24.15" customHeight="1">
      <c r="A137" s="41"/>
      <c r="B137" s="42"/>
      <c r="C137" s="216" t="s">
        <v>235</v>
      </c>
      <c r="D137" s="216" t="s">
        <v>184</v>
      </c>
      <c r="E137" s="217" t="s">
        <v>541</v>
      </c>
      <c r="F137" s="218" t="s">
        <v>542</v>
      </c>
      <c r="G137" s="219" t="s">
        <v>214</v>
      </c>
      <c r="H137" s="220">
        <v>3.7000000000000002</v>
      </c>
      <c r="I137" s="221"/>
      <c r="J137" s="222">
        <f>ROUND(I137*H137,2)</f>
        <v>0</v>
      </c>
      <c r="K137" s="218" t="s">
        <v>187</v>
      </c>
      <c r="L137" s="47"/>
      <c r="M137" s="223" t="s">
        <v>19</v>
      </c>
      <c r="N137" s="224" t="s">
        <v>45</v>
      </c>
      <c r="O137" s="87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7" t="s">
        <v>188</v>
      </c>
      <c r="AT137" s="227" t="s">
        <v>184</v>
      </c>
      <c r="AU137" s="227" t="s">
        <v>83</v>
      </c>
      <c r="AY137" s="20" t="s">
        <v>182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20" t="s">
        <v>81</v>
      </c>
      <c r="BK137" s="228">
        <f>ROUND(I137*H137,2)</f>
        <v>0</v>
      </c>
      <c r="BL137" s="20" t="s">
        <v>188</v>
      </c>
      <c r="BM137" s="227" t="s">
        <v>611</v>
      </c>
    </row>
    <row r="138" s="2" customFormat="1">
      <c r="A138" s="41"/>
      <c r="B138" s="42"/>
      <c r="C138" s="43"/>
      <c r="D138" s="229" t="s">
        <v>190</v>
      </c>
      <c r="E138" s="43"/>
      <c r="F138" s="230" t="s">
        <v>544</v>
      </c>
      <c r="G138" s="43"/>
      <c r="H138" s="43"/>
      <c r="I138" s="231"/>
      <c r="J138" s="43"/>
      <c r="K138" s="43"/>
      <c r="L138" s="47"/>
      <c r="M138" s="232"/>
      <c r="N138" s="233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190</v>
      </c>
      <c r="AU138" s="20" t="s">
        <v>83</v>
      </c>
    </row>
    <row r="139" s="15" customFormat="1">
      <c r="A139" s="15"/>
      <c r="B139" s="257"/>
      <c r="C139" s="258"/>
      <c r="D139" s="236" t="s">
        <v>192</v>
      </c>
      <c r="E139" s="259" t="s">
        <v>19</v>
      </c>
      <c r="F139" s="260" t="s">
        <v>545</v>
      </c>
      <c r="G139" s="258"/>
      <c r="H139" s="259" t="s">
        <v>19</v>
      </c>
      <c r="I139" s="261"/>
      <c r="J139" s="258"/>
      <c r="K139" s="258"/>
      <c r="L139" s="262"/>
      <c r="M139" s="263"/>
      <c r="N139" s="264"/>
      <c r="O139" s="264"/>
      <c r="P139" s="264"/>
      <c r="Q139" s="264"/>
      <c r="R139" s="264"/>
      <c r="S139" s="264"/>
      <c r="T139" s="26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6" t="s">
        <v>192</v>
      </c>
      <c r="AU139" s="266" t="s">
        <v>83</v>
      </c>
      <c r="AV139" s="15" t="s">
        <v>81</v>
      </c>
      <c r="AW139" s="15" t="s">
        <v>35</v>
      </c>
      <c r="AX139" s="15" t="s">
        <v>74</v>
      </c>
      <c r="AY139" s="266" t="s">
        <v>182</v>
      </c>
    </row>
    <row r="140" s="13" customFormat="1">
      <c r="A140" s="13"/>
      <c r="B140" s="234"/>
      <c r="C140" s="235"/>
      <c r="D140" s="236" t="s">
        <v>192</v>
      </c>
      <c r="E140" s="237" t="s">
        <v>19</v>
      </c>
      <c r="F140" s="238" t="s">
        <v>612</v>
      </c>
      <c r="G140" s="235"/>
      <c r="H140" s="239">
        <v>2.3999999999999999</v>
      </c>
      <c r="I140" s="240"/>
      <c r="J140" s="235"/>
      <c r="K140" s="235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192</v>
      </c>
      <c r="AU140" s="245" t="s">
        <v>83</v>
      </c>
      <c r="AV140" s="13" t="s">
        <v>83</v>
      </c>
      <c r="AW140" s="13" t="s">
        <v>35</v>
      </c>
      <c r="AX140" s="13" t="s">
        <v>74</v>
      </c>
      <c r="AY140" s="245" t="s">
        <v>182</v>
      </c>
    </row>
    <row r="141" s="15" customFormat="1">
      <c r="A141" s="15"/>
      <c r="B141" s="257"/>
      <c r="C141" s="258"/>
      <c r="D141" s="236" t="s">
        <v>192</v>
      </c>
      <c r="E141" s="259" t="s">
        <v>19</v>
      </c>
      <c r="F141" s="260" t="s">
        <v>511</v>
      </c>
      <c r="G141" s="258"/>
      <c r="H141" s="259" t="s">
        <v>19</v>
      </c>
      <c r="I141" s="261"/>
      <c r="J141" s="258"/>
      <c r="K141" s="258"/>
      <c r="L141" s="262"/>
      <c r="M141" s="263"/>
      <c r="N141" s="264"/>
      <c r="O141" s="264"/>
      <c r="P141" s="264"/>
      <c r="Q141" s="264"/>
      <c r="R141" s="264"/>
      <c r="S141" s="264"/>
      <c r="T141" s="26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6" t="s">
        <v>192</v>
      </c>
      <c r="AU141" s="266" t="s">
        <v>83</v>
      </c>
      <c r="AV141" s="15" t="s">
        <v>81</v>
      </c>
      <c r="AW141" s="15" t="s">
        <v>35</v>
      </c>
      <c r="AX141" s="15" t="s">
        <v>74</v>
      </c>
      <c r="AY141" s="266" t="s">
        <v>182</v>
      </c>
    </row>
    <row r="142" s="13" customFormat="1">
      <c r="A142" s="13"/>
      <c r="B142" s="234"/>
      <c r="C142" s="235"/>
      <c r="D142" s="236" t="s">
        <v>192</v>
      </c>
      <c r="E142" s="237" t="s">
        <v>19</v>
      </c>
      <c r="F142" s="238" t="s">
        <v>613</v>
      </c>
      <c r="G142" s="235"/>
      <c r="H142" s="239">
        <v>0.65000000000000002</v>
      </c>
      <c r="I142" s="240"/>
      <c r="J142" s="235"/>
      <c r="K142" s="235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192</v>
      </c>
      <c r="AU142" s="245" t="s">
        <v>83</v>
      </c>
      <c r="AV142" s="13" t="s">
        <v>83</v>
      </c>
      <c r="AW142" s="13" t="s">
        <v>35</v>
      </c>
      <c r="AX142" s="13" t="s">
        <v>74</v>
      </c>
      <c r="AY142" s="245" t="s">
        <v>182</v>
      </c>
    </row>
    <row r="143" s="13" customFormat="1">
      <c r="A143" s="13"/>
      <c r="B143" s="234"/>
      <c r="C143" s="235"/>
      <c r="D143" s="236" t="s">
        <v>192</v>
      </c>
      <c r="E143" s="237" t="s">
        <v>19</v>
      </c>
      <c r="F143" s="238" t="s">
        <v>614</v>
      </c>
      <c r="G143" s="235"/>
      <c r="H143" s="239">
        <v>0.65000000000000002</v>
      </c>
      <c r="I143" s="240"/>
      <c r="J143" s="235"/>
      <c r="K143" s="235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192</v>
      </c>
      <c r="AU143" s="245" t="s">
        <v>83</v>
      </c>
      <c r="AV143" s="13" t="s">
        <v>83</v>
      </c>
      <c r="AW143" s="13" t="s">
        <v>35</v>
      </c>
      <c r="AX143" s="13" t="s">
        <v>74</v>
      </c>
      <c r="AY143" s="245" t="s">
        <v>182</v>
      </c>
    </row>
    <row r="144" s="14" customFormat="1">
      <c r="A144" s="14"/>
      <c r="B144" s="246"/>
      <c r="C144" s="247"/>
      <c r="D144" s="236" t="s">
        <v>192</v>
      </c>
      <c r="E144" s="248" t="s">
        <v>19</v>
      </c>
      <c r="F144" s="249" t="s">
        <v>197</v>
      </c>
      <c r="G144" s="247"/>
      <c r="H144" s="250">
        <v>3.7000000000000002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6" t="s">
        <v>192</v>
      </c>
      <c r="AU144" s="256" t="s">
        <v>83</v>
      </c>
      <c r="AV144" s="14" t="s">
        <v>188</v>
      </c>
      <c r="AW144" s="14" t="s">
        <v>35</v>
      </c>
      <c r="AX144" s="14" t="s">
        <v>81</v>
      </c>
      <c r="AY144" s="256" t="s">
        <v>182</v>
      </c>
    </row>
    <row r="145" s="2" customFormat="1" ht="24.15" customHeight="1">
      <c r="A145" s="41"/>
      <c r="B145" s="42"/>
      <c r="C145" s="216" t="s">
        <v>240</v>
      </c>
      <c r="D145" s="216" t="s">
        <v>184</v>
      </c>
      <c r="E145" s="217" t="s">
        <v>547</v>
      </c>
      <c r="F145" s="218" t="s">
        <v>548</v>
      </c>
      <c r="G145" s="219" t="s">
        <v>409</v>
      </c>
      <c r="H145" s="220">
        <v>0.187</v>
      </c>
      <c r="I145" s="221"/>
      <c r="J145" s="222">
        <f>ROUND(I145*H145,2)</f>
        <v>0</v>
      </c>
      <c r="K145" s="218" t="s">
        <v>187</v>
      </c>
      <c r="L145" s="47"/>
      <c r="M145" s="223" t="s">
        <v>19</v>
      </c>
      <c r="N145" s="224" t="s">
        <v>45</v>
      </c>
      <c r="O145" s="87"/>
      <c r="P145" s="225">
        <f>O145*H145</f>
        <v>0</v>
      </c>
      <c r="Q145" s="225">
        <v>1.0627727797</v>
      </c>
      <c r="R145" s="225">
        <f>Q145*H145</f>
        <v>0.19873850980389998</v>
      </c>
      <c r="S145" s="225">
        <v>0</v>
      </c>
      <c r="T145" s="226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7" t="s">
        <v>188</v>
      </c>
      <c r="AT145" s="227" t="s">
        <v>184</v>
      </c>
      <c r="AU145" s="227" t="s">
        <v>83</v>
      </c>
      <c r="AY145" s="20" t="s">
        <v>182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20" t="s">
        <v>81</v>
      </c>
      <c r="BK145" s="228">
        <f>ROUND(I145*H145,2)</f>
        <v>0</v>
      </c>
      <c r="BL145" s="20" t="s">
        <v>188</v>
      </c>
      <c r="BM145" s="227" t="s">
        <v>615</v>
      </c>
    </row>
    <row r="146" s="2" customFormat="1">
      <c r="A146" s="41"/>
      <c r="B146" s="42"/>
      <c r="C146" s="43"/>
      <c r="D146" s="229" t="s">
        <v>190</v>
      </c>
      <c r="E146" s="43"/>
      <c r="F146" s="230" t="s">
        <v>550</v>
      </c>
      <c r="G146" s="43"/>
      <c r="H146" s="43"/>
      <c r="I146" s="231"/>
      <c r="J146" s="43"/>
      <c r="K146" s="43"/>
      <c r="L146" s="47"/>
      <c r="M146" s="232"/>
      <c r="N146" s="233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190</v>
      </c>
      <c r="AU146" s="20" t="s">
        <v>83</v>
      </c>
    </row>
    <row r="147" s="15" customFormat="1">
      <c r="A147" s="15"/>
      <c r="B147" s="257"/>
      <c r="C147" s="258"/>
      <c r="D147" s="236" t="s">
        <v>192</v>
      </c>
      <c r="E147" s="259" t="s">
        <v>19</v>
      </c>
      <c r="F147" s="260" t="s">
        <v>545</v>
      </c>
      <c r="G147" s="258"/>
      <c r="H147" s="259" t="s">
        <v>19</v>
      </c>
      <c r="I147" s="261"/>
      <c r="J147" s="258"/>
      <c r="K147" s="258"/>
      <c r="L147" s="262"/>
      <c r="M147" s="263"/>
      <c r="N147" s="264"/>
      <c r="O147" s="264"/>
      <c r="P147" s="264"/>
      <c r="Q147" s="264"/>
      <c r="R147" s="264"/>
      <c r="S147" s="264"/>
      <c r="T147" s="26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6" t="s">
        <v>192</v>
      </c>
      <c r="AU147" s="266" t="s">
        <v>83</v>
      </c>
      <c r="AV147" s="15" t="s">
        <v>81</v>
      </c>
      <c r="AW147" s="15" t="s">
        <v>35</v>
      </c>
      <c r="AX147" s="15" t="s">
        <v>74</v>
      </c>
      <c r="AY147" s="266" t="s">
        <v>182</v>
      </c>
    </row>
    <row r="148" s="13" customFormat="1">
      <c r="A148" s="13"/>
      <c r="B148" s="234"/>
      <c r="C148" s="235"/>
      <c r="D148" s="236" t="s">
        <v>192</v>
      </c>
      <c r="E148" s="237" t="s">
        <v>19</v>
      </c>
      <c r="F148" s="238" t="s">
        <v>616</v>
      </c>
      <c r="G148" s="235"/>
      <c r="H148" s="239">
        <v>0.187</v>
      </c>
      <c r="I148" s="240"/>
      <c r="J148" s="235"/>
      <c r="K148" s="235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192</v>
      </c>
      <c r="AU148" s="245" t="s">
        <v>83</v>
      </c>
      <c r="AV148" s="13" t="s">
        <v>83</v>
      </c>
      <c r="AW148" s="13" t="s">
        <v>35</v>
      </c>
      <c r="AX148" s="13" t="s">
        <v>74</v>
      </c>
      <c r="AY148" s="245" t="s">
        <v>182</v>
      </c>
    </row>
    <row r="149" s="14" customFormat="1">
      <c r="A149" s="14"/>
      <c r="B149" s="246"/>
      <c r="C149" s="247"/>
      <c r="D149" s="236" t="s">
        <v>192</v>
      </c>
      <c r="E149" s="248" t="s">
        <v>19</v>
      </c>
      <c r="F149" s="249" t="s">
        <v>197</v>
      </c>
      <c r="G149" s="247"/>
      <c r="H149" s="250">
        <v>0.187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192</v>
      </c>
      <c r="AU149" s="256" t="s">
        <v>83</v>
      </c>
      <c r="AV149" s="14" t="s">
        <v>188</v>
      </c>
      <c r="AW149" s="14" t="s">
        <v>35</v>
      </c>
      <c r="AX149" s="14" t="s">
        <v>81</v>
      </c>
      <c r="AY149" s="256" t="s">
        <v>182</v>
      </c>
    </row>
    <row r="150" s="12" customFormat="1" ht="22.8" customHeight="1">
      <c r="A150" s="12"/>
      <c r="B150" s="200"/>
      <c r="C150" s="201"/>
      <c r="D150" s="202" t="s">
        <v>73</v>
      </c>
      <c r="E150" s="214" t="s">
        <v>188</v>
      </c>
      <c r="F150" s="214" t="s">
        <v>617</v>
      </c>
      <c r="G150" s="201"/>
      <c r="H150" s="201"/>
      <c r="I150" s="204"/>
      <c r="J150" s="215">
        <f>BK150</f>
        <v>0</v>
      </c>
      <c r="K150" s="201"/>
      <c r="L150" s="206"/>
      <c r="M150" s="207"/>
      <c r="N150" s="208"/>
      <c r="O150" s="208"/>
      <c r="P150" s="209">
        <f>SUM(P151:P155)</f>
        <v>0</v>
      </c>
      <c r="Q150" s="208"/>
      <c r="R150" s="209">
        <f>SUM(R151:R155)</f>
        <v>7.7616000000000005</v>
      </c>
      <c r="S150" s="208"/>
      <c r="T150" s="210">
        <f>SUM(T151:T155)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1" t="s">
        <v>81</v>
      </c>
      <c r="AT150" s="212" t="s">
        <v>73</v>
      </c>
      <c r="AU150" s="212" t="s">
        <v>81</v>
      </c>
      <c r="AY150" s="211" t="s">
        <v>182</v>
      </c>
      <c r="BK150" s="213">
        <f>SUM(BK151:BK155)</f>
        <v>0</v>
      </c>
    </row>
    <row r="151" s="2" customFormat="1" ht="62.7" customHeight="1">
      <c r="A151" s="41"/>
      <c r="B151" s="42"/>
      <c r="C151" s="216" t="s">
        <v>245</v>
      </c>
      <c r="D151" s="216" t="s">
        <v>184</v>
      </c>
      <c r="E151" s="217" t="s">
        <v>618</v>
      </c>
      <c r="F151" s="218" t="s">
        <v>619</v>
      </c>
      <c r="G151" s="219" t="s">
        <v>214</v>
      </c>
      <c r="H151" s="220">
        <v>4.2000000000000002</v>
      </c>
      <c r="I151" s="221"/>
      <c r="J151" s="222">
        <f>ROUND(I151*H151,2)</f>
        <v>0</v>
      </c>
      <c r="K151" s="218" t="s">
        <v>187</v>
      </c>
      <c r="L151" s="47"/>
      <c r="M151" s="223" t="s">
        <v>19</v>
      </c>
      <c r="N151" s="224" t="s">
        <v>45</v>
      </c>
      <c r="O151" s="87"/>
      <c r="P151" s="225">
        <f>O151*H151</f>
        <v>0</v>
      </c>
      <c r="Q151" s="225">
        <v>1.8480000000000001</v>
      </c>
      <c r="R151" s="225">
        <f>Q151*H151</f>
        <v>7.7616000000000005</v>
      </c>
      <c r="S151" s="225">
        <v>0</v>
      </c>
      <c r="T151" s="226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7" t="s">
        <v>188</v>
      </c>
      <c r="AT151" s="227" t="s">
        <v>184</v>
      </c>
      <c r="AU151" s="227" t="s">
        <v>83</v>
      </c>
      <c r="AY151" s="20" t="s">
        <v>182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20" t="s">
        <v>81</v>
      </c>
      <c r="BK151" s="228">
        <f>ROUND(I151*H151,2)</f>
        <v>0</v>
      </c>
      <c r="BL151" s="20" t="s">
        <v>188</v>
      </c>
      <c r="BM151" s="227" t="s">
        <v>620</v>
      </c>
    </row>
    <row r="152" s="2" customFormat="1">
      <c r="A152" s="41"/>
      <c r="B152" s="42"/>
      <c r="C152" s="43"/>
      <c r="D152" s="229" t="s">
        <v>190</v>
      </c>
      <c r="E152" s="43"/>
      <c r="F152" s="230" t="s">
        <v>621</v>
      </c>
      <c r="G152" s="43"/>
      <c r="H152" s="43"/>
      <c r="I152" s="231"/>
      <c r="J152" s="43"/>
      <c r="K152" s="43"/>
      <c r="L152" s="47"/>
      <c r="M152" s="232"/>
      <c r="N152" s="233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190</v>
      </c>
      <c r="AU152" s="20" t="s">
        <v>83</v>
      </c>
    </row>
    <row r="153" s="15" customFormat="1">
      <c r="A153" s="15"/>
      <c r="B153" s="257"/>
      <c r="C153" s="258"/>
      <c r="D153" s="236" t="s">
        <v>192</v>
      </c>
      <c r="E153" s="259" t="s">
        <v>19</v>
      </c>
      <c r="F153" s="260" t="s">
        <v>622</v>
      </c>
      <c r="G153" s="258"/>
      <c r="H153" s="259" t="s">
        <v>19</v>
      </c>
      <c r="I153" s="261"/>
      <c r="J153" s="258"/>
      <c r="K153" s="258"/>
      <c r="L153" s="262"/>
      <c r="M153" s="263"/>
      <c r="N153" s="264"/>
      <c r="O153" s="264"/>
      <c r="P153" s="264"/>
      <c r="Q153" s="264"/>
      <c r="R153" s="264"/>
      <c r="S153" s="264"/>
      <c r="T153" s="26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6" t="s">
        <v>192</v>
      </c>
      <c r="AU153" s="266" t="s">
        <v>83</v>
      </c>
      <c r="AV153" s="15" t="s">
        <v>81</v>
      </c>
      <c r="AW153" s="15" t="s">
        <v>35</v>
      </c>
      <c r="AX153" s="15" t="s">
        <v>74</v>
      </c>
      <c r="AY153" s="266" t="s">
        <v>182</v>
      </c>
    </row>
    <row r="154" s="13" customFormat="1">
      <c r="A154" s="13"/>
      <c r="B154" s="234"/>
      <c r="C154" s="235"/>
      <c r="D154" s="236" t="s">
        <v>192</v>
      </c>
      <c r="E154" s="237" t="s">
        <v>19</v>
      </c>
      <c r="F154" s="238" t="s">
        <v>623</v>
      </c>
      <c r="G154" s="235"/>
      <c r="H154" s="239">
        <v>4.2000000000000002</v>
      </c>
      <c r="I154" s="240"/>
      <c r="J154" s="235"/>
      <c r="K154" s="235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192</v>
      </c>
      <c r="AU154" s="245" t="s">
        <v>83</v>
      </c>
      <c r="AV154" s="13" t="s">
        <v>83</v>
      </c>
      <c r="AW154" s="13" t="s">
        <v>35</v>
      </c>
      <c r="AX154" s="13" t="s">
        <v>74</v>
      </c>
      <c r="AY154" s="245" t="s">
        <v>182</v>
      </c>
    </row>
    <row r="155" s="14" customFormat="1">
      <c r="A155" s="14"/>
      <c r="B155" s="246"/>
      <c r="C155" s="247"/>
      <c r="D155" s="236" t="s">
        <v>192</v>
      </c>
      <c r="E155" s="248" t="s">
        <v>589</v>
      </c>
      <c r="F155" s="249" t="s">
        <v>197</v>
      </c>
      <c r="G155" s="247"/>
      <c r="H155" s="250">
        <v>4.2000000000000002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192</v>
      </c>
      <c r="AU155" s="256" t="s">
        <v>83</v>
      </c>
      <c r="AV155" s="14" t="s">
        <v>188</v>
      </c>
      <c r="AW155" s="14" t="s">
        <v>35</v>
      </c>
      <c r="AX155" s="14" t="s">
        <v>81</v>
      </c>
      <c r="AY155" s="256" t="s">
        <v>182</v>
      </c>
    </row>
    <row r="156" s="12" customFormat="1" ht="22.8" customHeight="1">
      <c r="A156" s="12"/>
      <c r="B156" s="200"/>
      <c r="C156" s="201"/>
      <c r="D156" s="202" t="s">
        <v>73</v>
      </c>
      <c r="E156" s="214" t="s">
        <v>240</v>
      </c>
      <c r="F156" s="214" t="s">
        <v>349</v>
      </c>
      <c r="G156" s="201"/>
      <c r="H156" s="201"/>
      <c r="I156" s="204"/>
      <c r="J156" s="215">
        <f>BK156</f>
        <v>0</v>
      </c>
      <c r="K156" s="201"/>
      <c r="L156" s="206"/>
      <c r="M156" s="207"/>
      <c r="N156" s="208"/>
      <c r="O156" s="208"/>
      <c r="P156" s="209">
        <f>SUM(P157:P207)</f>
        <v>0</v>
      </c>
      <c r="Q156" s="208"/>
      <c r="R156" s="209">
        <f>SUM(R157:R207)</f>
        <v>78.73251831799999</v>
      </c>
      <c r="S156" s="208"/>
      <c r="T156" s="210">
        <f>SUM(T157:T207)</f>
        <v>1.4300000000000002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1" t="s">
        <v>81</v>
      </c>
      <c r="AT156" s="212" t="s">
        <v>73</v>
      </c>
      <c r="AU156" s="212" t="s">
        <v>81</v>
      </c>
      <c r="AY156" s="211" t="s">
        <v>182</v>
      </c>
      <c r="BK156" s="213">
        <f>SUM(BK157:BK207)</f>
        <v>0</v>
      </c>
    </row>
    <row r="157" s="2" customFormat="1" ht="33" customHeight="1">
      <c r="A157" s="41"/>
      <c r="B157" s="42"/>
      <c r="C157" s="216" t="s">
        <v>250</v>
      </c>
      <c r="D157" s="216" t="s">
        <v>184</v>
      </c>
      <c r="E157" s="217" t="s">
        <v>624</v>
      </c>
      <c r="F157" s="218" t="s">
        <v>625</v>
      </c>
      <c r="G157" s="219" t="s">
        <v>200</v>
      </c>
      <c r="H157" s="220">
        <v>2</v>
      </c>
      <c r="I157" s="221"/>
      <c r="J157" s="222">
        <f>ROUND(I157*H157,2)</f>
        <v>0</v>
      </c>
      <c r="K157" s="218" t="s">
        <v>187</v>
      </c>
      <c r="L157" s="47"/>
      <c r="M157" s="223" t="s">
        <v>19</v>
      </c>
      <c r="N157" s="224" t="s">
        <v>45</v>
      </c>
      <c r="O157" s="87"/>
      <c r="P157" s="225">
        <f>O157*H157</f>
        <v>0</v>
      </c>
      <c r="Q157" s="225">
        <v>16.751422608999999</v>
      </c>
      <c r="R157" s="225">
        <f>Q157*H157</f>
        <v>33.502845217999997</v>
      </c>
      <c r="S157" s="225">
        <v>0</v>
      </c>
      <c r="T157" s="226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7" t="s">
        <v>188</v>
      </c>
      <c r="AT157" s="227" t="s">
        <v>184</v>
      </c>
      <c r="AU157" s="227" t="s">
        <v>83</v>
      </c>
      <c r="AY157" s="20" t="s">
        <v>182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20" t="s">
        <v>81</v>
      </c>
      <c r="BK157" s="228">
        <f>ROUND(I157*H157,2)</f>
        <v>0</v>
      </c>
      <c r="BL157" s="20" t="s">
        <v>188</v>
      </c>
      <c r="BM157" s="227" t="s">
        <v>626</v>
      </c>
    </row>
    <row r="158" s="2" customFormat="1">
      <c r="A158" s="41"/>
      <c r="B158" s="42"/>
      <c r="C158" s="43"/>
      <c r="D158" s="229" t="s">
        <v>190</v>
      </c>
      <c r="E158" s="43"/>
      <c r="F158" s="230" t="s">
        <v>627</v>
      </c>
      <c r="G158" s="43"/>
      <c r="H158" s="43"/>
      <c r="I158" s="231"/>
      <c r="J158" s="43"/>
      <c r="K158" s="43"/>
      <c r="L158" s="47"/>
      <c r="M158" s="232"/>
      <c r="N158" s="233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190</v>
      </c>
      <c r="AU158" s="20" t="s">
        <v>83</v>
      </c>
    </row>
    <row r="159" s="13" customFormat="1">
      <c r="A159" s="13"/>
      <c r="B159" s="234"/>
      <c r="C159" s="235"/>
      <c r="D159" s="236" t="s">
        <v>192</v>
      </c>
      <c r="E159" s="237" t="s">
        <v>19</v>
      </c>
      <c r="F159" s="238" t="s">
        <v>628</v>
      </c>
      <c r="G159" s="235"/>
      <c r="H159" s="239">
        <v>1</v>
      </c>
      <c r="I159" s="240"/>
      <c r="J159" s="235"/>
      <c r="K159" s="235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192</v>
      </c>
      <c r="AU159" s="245" t="s">
        <v>83</v>
      </c>
      <c r="AV159" s="13" t="s">
        <v>83</v>
      </c>
      <c r="AW159" s="13" t="s">
        <v>35</v>
      </c>
      <c r="AX159" s="13" t="s">
        <v>74</v>
      </c>
      <c r="AY159" s="245" t="s">
        <v>182</v>
      </c>
    </row>
    <row r="160" s="13" customFormat="1">
      <c r="A160" s="13"/>
      <c r="B160" s="234"/>
      <c r="C160" s="235"/>
      <c r="D160" s="236" t="s">
        <v>192</v>
      </c>
      <c r="E160" s="237" t="s">
        <v>19</v>
      </c>
      <c r="F160" s="238" t="s">
        <v>629</v>
      </c>
      <c r="G160" s="235"/>
      <c r="H160" s="239">
        <v>1</v>
      </c>
      <c r="I160" s="240"/>
      <c r="J160" s="235"/>
      <c r="K160" s="235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192</v>
      </c>
      <c r="AU160" s="245" t="s">
        <v>83</v>
      </c>
      <c r="AV160" s="13" t="s">
        <v>83</v>
      </c>
      <c r="AW160" s="13" t="s">
        <v>35</v>
      </c>
      <c r="AX160" s="13" t="s">
        <v>74</v>
      </c>
      <c r="AY160" s="245" t="s">
        <v>182</v>
      </c>
    </row>
    <row r="161" s="14" customFormat="1">
      <c r="A161" s="14"/>
      <c r="B161" s="246"/>
      <c r="C161" s="247"/>
      <c r="D161" s="236" t="s">
        <v>192</v>
      </c>
      <c r="E161" s="248" t="s">
        <v>19</v>
      </c>
      <c r="F161" s="249" t="s">
        <v>197</v>
      </c>
      <c r="G161" s="247"/>
      <c r="H161" s="250">
        <v>2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6" t="s">
        <v>192</v>
      </c>
      <c r="AU161" s="256" t="s">
        <v>83</v>
      </c>
      <c r="AV161" s="14" t="s">
        <v>188</v>
      </c>
      <c r="AW161" s="14" t="s">
        <v>35</v>
      </c>
      <c r="AX161" s="14" t="s">
        <v>81</v>
      </c>
      <c r="AY161" s="256" t="s">
        <v>182</v>
      </c>
    </row>
    <row r="162" s="2" customFormat="1" ht="24.15" customHeight="1">
      <c r="A162" s="41"/>
      <c r="B162" s="42"/>
      <c r="C162" s="216" t="s">
        <v>255</v>
      </c>
      <c r="D162" s="216" t="s">
        <v>184</v>
      </c>
      <c r="E162" s="217" t="s">
        <v>558</v>
      </c>
      <c r="F162" s="218" t="s">
        <v>559</v>
      </c>
      <c r="G162" s="219" t="s">
        <v>214</v>
      </c>
      <c r="H162" s="220">
        <v>6.5999999999999996</v>
      </c>
      <c r="I162" s="221"/>
      <c r="J162" s="222">
        <f>ROUND(I162*H162,2)</f>
        <v>0</v>
      </c>
      <c r="K162" s="218" t="s">
        <v>187</v>
      </c>
      <c r="L162" s="47"/>
      <c r="M162" s="223" t="s">
        <v>19</v>
      </c>
      <c r="N162" s="224" t="s">
        <v>45</v>
      </c>
      <c r="O162" s="87"/>
      <c r="P162" s="225">
        <f>O162*H162</f>
        <v>0</v>
      </c>
      <c r="Q162" s="225">
        <v>2.5122534999999999</v>
      </c>
      <c r="R162" s="225">
        <f>Q162*H162</f>
        <v>16.580873099999998</v>
      </c>
      <c r="S162" s="225">
        <v>0</v>
      </c>
      <c r="T162" s="226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7" t="s">
        <v>188</v>
      </c>
      <c r="AT162" s="227" t="s">
        <v>184</v>
      </c>
      <c r="AU162" s="227" t="s">
        <v>83</v>
      </c>
      <c r="AY162" s="20" t="s">
        <v>182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20" t="s">
        <v>81</v>
      </c>
      <c r="BK162" s="228">
        <f>ROUND(I162*H162,2)</f>
        <v>0</v>
      </c>
      <c r="BL162" s="20" t="s">
        <v>188</v>
      </c>
      <c r="BM162" s="227" t="s">
        <v>630</v>
      </c>
    </row>
    <row r="163" s="2" customFormat="1">
      <c r="A163" s="41"/>
      <c r="B163" s="42"/>
      <c r="C163" s="43"/>
      <c r="D163" s="229" t="s">
        <v>190</v>
      </c>
      <c r="E163" s="43"/>
      <c r="F163" s="230" t="s">
        <v>561</v>
      </c>
      <c r="G163" s="43"/>
      <c r="H163" s="43"/>
      <c r="I163" s="231"/>
      <c r="J163" s="43"/>
      <c r="K163" s="43"/>
      <c r="L163" s="47"/>
      <c r="M163" s="232"/>
      <c r="N163" s="233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190</v>
      </c>
      <c r="AU163" s="20" t="s">
        <v>83</v>
      </c>
    </row>
    <row r="164" s="13" customFormat="1">
      <c r="A164" s="13"/>
      <c r="B164" s="234"/>
      <c r="C164" s="235"/>
      <c r="D164" s="236" t="s">
        <v>192</v>
      </c>
      <c r="E164" s="237" t="s">
        <v>19</v>
      </c>
      <c r="F164" s="238" t="s">
        <v>631</v>
      </c>
      <c r="G164" s="235"/>
      <c r="H164" s="239">
        <v>6.5999999999999996</v>
      </c>
      <c r="I164" s="240"/>
      <c r="J164" s="235"/>
      <c r="K164" s="235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192</v>
      </c>
      <c r="AU164" s="245" t="s">
        <v>83</v>
      </c>
      <c r="AV164" s="13" t="s">
        <v>83</v>
      </c>
      <c r="AW164" s="13" t="s">
        <v>35</v>
      </c>
      <c r="AX164" s="13" t="s">
        <v>74</v>
      </c>
      <c r="AY164" s="245" t="s">
        <v>182</v>
      </c>
    </row>
    <row r="165" s="14" customFormat="1">
      <c r="A165" s="14"/>
      <c r="B165" s="246"/>
      <c r="C165" s="247"/>
      <c r="D165" s="236" t="s">
        <v>192</v>
      </c>
      <c r="E165" s="248" t="s">
        <v>19</v>
      </c>
      <c r="F165" s="249" t="s">
        <v>197</v>
      </c>
      <c r="G165" s="247"/>
      <c r="H165" s="250">
        <v>6.5999999999999996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6" t="s">
        <v>192</v>
      </c>
      <c r="AU165" s="256" t="s">
        <v>83</v>
      </c>
      <c r="AV165" s="14" t="s">
        <v>188</v>
      </c>
      <c r="AW165" s="14" t="s">
        <v>35</v>
      </c>
      <c r="AX165" s="14" t="s">
        <v>81</v>
      </c>
      <c r="AY165" s="256" t="s">
        <v>182</v>
      </c>
    </row>
    <row r="166" s="2" customFormat="1" ht="33" customHeight="1">
      <c r="A166" s="41"/>
      <c r="B166" s="42"/>
      <c r="C166" s="216" t="s">
        <v>260</v>
      </c>
      <c r="D166" s="216" t="s">
        <v>184</v>
      </c>
      <c r="E166" s="217" t="s">
        <v>632</v>
      </c>
      <c r="F166" s="218" t="s">
        <v>633</v>
      </c>
      <c r="G166" s="219" t="s">
        <v>385</v>
      </c>
      <c r="H166" s="220">
        <v>12</v>
      </c>
      <c r="I166" s="221"/>
      <c r="J166" s="222">
        <f>ROUND(I166*H166,2)</f>
        <v>0</v>
      </c>
      <c r="K166" s="218" t="s">
        <v>187</v>
      </c>
      <c r="L166" s="47"/>
      <c r="M166" s="223" t="s">
        <v>19</v>
      </c>
      <c r="N166" s="224" t="s">
        <v>45</v>
      </c>
      <c r="O166" s="87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7" t="s">
        <v>188</v>
      </c>
      <c r="AT166" s="227" t="s">
        <v>184</v>
      </c>
      <c r="AU166" s="227" t="s">
        <v>83</v>
      </c>
      <c r="AY166" s="20" t="s">
        <v>182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20" t="s">
        <v>81</v>
      </c>
      <c r="BK166" s="228">
        <f>ROUND(I166*H166,2)</f>
        <v>0</v>
      </c>
      <c r="BL166" s="20" t="s">
        <v>188</v>
      </c>
      <c r="BM166" s="227" t="s">
        <v>634</v>
      </c>
    </row>
    <row r="167" s="2" customFormat="1">
      <c r="A167" s="41"/>
      <c r="B167" s="42"/>
      <c r="C167" s="43"/>
      <c r="D167" s="229" t="s">
        <v>190</v>
      </c>
      <c r="E167" s="43"/>
      <c r="F167" s="230" t="s">
        <v>635</v>
      </c>
      <c r="G167" s="43"/>
      <c r="H167" s="43"/>
      <c r="I167" s="231"/>
      <c r="J167" s="43"/>
      <c r="K167" s="43"/>
      <c r="L167" s="47"/>
      <c r="M167" s="232"/>
      <c r="N167" s="233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190</v>
      </c>
      <c r="AU167" s="20" t="s">
        <v>83</v>
      </c>
    </row>
    <row r="168" s="13" customFormat="1">
      <c r="A168" s="13"/>
      <c r="B168" s="234"/>
      <c r="C168" s="235"/>
      <c r="D168" s="236" t="s">
        <v>192</v>
      </c>
      <c r="E168" s="237" t="s">
        <v>19</v>
      </c>
      <c r="F168" s="238" t="s">
        <v>636</v>
      </c>
      <c r="G168" s="235"/>
      <c r="H168" s="239">
        <v>12</v>
      </c>
      <c r="I168" s="240"/>
      <c r="J168" s="235"/>
      <c r="K168" s="235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192</v>
      </c>
      <c r="AU168" s="245" t="s">
        <v>83</v>
      </c>
      <c r="AV168" s="13" t="s">
        <v>83</v>
      </c>
      <c r="AW168" s="13" t="s">
        <v>35</v>
      </c>
      <c r="AX168" s="13" t="s">
        <v>74</v>
      </c>
      <c r="AY168" s="245" t="s">
        <v>182</v>
      </c>
    </row>
    <row r="169" s="14" customFormat="1">
      <c r="A169" s="14"/>
      <c r="B169" s="246"/>
      <c r="C169" s="247"/>
      <c r="D169" s="236" t="s">
        <v>192</v>
      </c>
      <c r="E169" s="248" t="s">
        <v>19</v>
      </c>
      <c r="F169" s="249" t="s">
        <v>197</v>
      </c>
      <c r="G169" s="247"/>
      <c r="H169" s="250">
        <v>12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6" t="s">
        <v>192</v>
      </c>
      <c r="AU169" s="256" t="s">
        <v>83</v>
      </c>
      <c r="AV169" s="14" t="s">
        <v>188</v>
      </c>
      <c r="AW169" s="14" t="s">
        <v>35</v>
      </c>
      <c r="AX169" s="14" t="s">
        <v>81</v>
      </c>
      <c r="AY169" s="256" t="s">
        <v>182</v>
      </c>
    </row>
    <row r="170" s="2" customFormat="1" ht="24.15" customHeight="1">
      <c r="A170" s="41"/>
      <c r="B170" s="42"/>
      <c r="C170" s="279" t="s">
        <v>291</v>
      </c>
      <c r="D170" s="279" t="s">
        <v>357</v>
      </c>
      <c r="E170" s="280" t="s">
        <v>637</v>
      </c>
      <c r="F170" s="281" t="s">
        <v>638</v>
      </c>
      <c r="G170" s="282" t="s">
        <v>385</v>
      </c>
      <c r="H170" s="283">
        <v>12</v>
      </c>
      <c r="I170" s="284"/>
      <c r="J170" s="285">
        <f>ROUND(I170*H170,2)</f>
        <v>0</v>
      </c>
      <c r="K170" s="281" t="s">
        <v>187</v>
      </c>
      <c r="L170" s="286"/>
      <c r="M170" s="287" t="s">
        <v>19</v>
      </c>
      <c r="N170" s="288" t="s">
        <v>45</v>
      </c>
      <c r="O170" s="87"/>
      <c r="P170" s="225">
        <f>O170*H170</f>
        <v>0</v>
      </c>
      <c r="Q170" s="225">
        <v>0.024</v>
      </c>
      <c r="R170" s="225">
        <f>Q170*H170</f>
        <v>0.28800000000000003</v>
      </c>
      <c r="S170" s="225">
        <v>0</v>
      </c>
      <c r="T170" s="226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7" t="s">
        <v>235</v>
      </c>
      <c r="AT170" s="227" t="s">
        <v>357</v>
      </c>
      <c r="AU170" s="227" t="s">
        <v>83</v>
      </c>
      <c r="AY170" s="20" t="s">
        <v>182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20" t="s">
        <v>81</v>
      </c>
      <c r="BK170" s="228">
        <f>ROUND(I170*H170,2)</f>
        <v>0</v>
      </c>
      <c r="BL170" s="20" t="s">
        <v>188</v>
      </c>
      <c r="BM170" s="227" t="s">
        <v>639</v>
      </c>
    </row>
    <row r="171" s="13" customFormat="1">
      <c r="A171" s="13"/>
      <c r="B171" s="234"/>
      <c r="C171" s="235"/>
      <c r="D171" s="236" t="s">
        <v>192</v>
      </c>
      <c r="E171" s="237" t="s">
        <v>19</v>
      </c>
      <c r="F171" s="238" t="s">
        <v>636</v>
      </c>
      <c r="G171" s="235"/>
      <c r="H171" s="239">
        <v>12</v>
      </c>
      <c r="I171" s="240"/>
      <c r="J171" s="235"/>
      <c r="K171" s="235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192</v>
      </c>
      <c r="AU171" s="245" t="s">
        <v>83</v>
      </c>
      <c r="AV171" s="13" t="s">
        <v>83</v>
      </c>
      <c r="AW171" s="13" t="s">
        <v>35</v>
      </c>
      <c r="AX171" s="13" t="s">
        <v>74</v>
      </c>
      <c r="AY171" s="245" t="s">
        <v>182</v>
      </c>
    </row>
    <row r="172" s="14" customFormat="1">
      <c r="A172" s="14"/>
      <c r="B172" s="246"/>
      <c r="C172" s="247"/>
      <c r="D172" s="236" t="s">
        <v>192</v>
      </c>
      <c r="E172" s="248" t="s">
        <v>19</v>
      </c>
      <c r="F172" s="249" t="s">
        <v>197</v>
      </c>
      <c r="G172" s="247"/>
      <c r="H172" s="250">
        <v>12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6" t="s">
        <v>192</v>
      </c>
      <c r="AU172" s="256" t="s">
        <v>83</v>
      </c>
      <c r="AV172" s="14" t="s">
        <v>188</v>
      </c>
      <c r="AW172" s="14" t="s">
        <v>35</v>
      </c>
      <c r="AX172" s="14" t="s">
        <v>81</v>
      </c>
      <c r="AY172" s="256" t="s">
        <v>182</v>
      </c>
    </row>
    <row r="173" s="2" customFormat="1" ht="24.15" customHeight="1">
      <c r="A173" s="41"/>
      <c r="B173" s="42"/>
      <c r="C173" s="216" t="s">
        <v>8</v>
      </c>
      <c r="D173" s="216" t="s">
        <v>184</v>
      </c>
      <c r="E173" s="217" t="s">
        <v>640</v>
      </c>
      <c r="F173" s="218" t="s">
        <v>641</v>
      </c>
      <c r="G173" s="219" t="s">
        <v>214</v>
      </c>
      <c r="H173" s="220">
        <v>14.4</v>
      </c>
      <c r="I173" s="221"/>
      <c r="J173" s="222">
        <f>ROUND(I173*H173,2)</f>
        <v>0</v>
      </c>
      <c r="K173" s="218" t="s">
        <v>187</v>
      </c>
      <c r="L173" s="47"/>
      <c r="M173" s="223" t="s">
        <v>19</v>
      </c>
      <c r="N173" s="224" t="s">
        <v>45</v>
      </c>
      <c r="O173" s="87"/>
      <c r="P173" s="225">
        <f>O173*H173</f>
        <v>0</v>
      </c>
      <c r="Q173" s="225">
        <v>1.9695</v>
      </c>
      <c r="R173" s="225">
        <f>Q173*H173</f>
        <v>28.360800000000001</v>
      </c>
      <c r="S173" s="225">
        <v>0</v>
      </c>
      <c r="T173" s="226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7" t="s">
        <v>188</v>
      </c>
      <c r="AT173" s="227" t="s">
        <v>184</v>
      </c>
      <c r="AU173" s="227" t="s">
        <v>83</v>
      </c>
      <c r="AY173" s="20" t="s">
        <v>182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20" t="s">
        <v>81</v>
      </c>
      <c r="BK173" s="228">
        <f>ROUND(I173*H173,2)</f>
        <v>0</v>
      </c>
      <c r="BL173" s="20" t="s">
        <v>188</v>
      </c>
      <c r="BM173" s="227" t="s">
        <v>642</v>
      </c>
    </row>
    <row r="174" s="2" customFormat="1">
      <c r="A174" s="41"/>
      <c r="B174" s="42"/>
      <c r="C174" s="43"/>
      <c r="D174" s="229" t="s">
        <v>190</v>
      </c>
      <c r="E174" s="43"/>
      <c r="F174" s="230" t="s">
        <v>643</v>
      </c>
      <c r="G174" s="43"/>
      <c r="H174" s="43"/>
      <c r="I174" s="231"/>
      <c r="J174" s="43"/>
      <c r="K174" s="43"/>
      <c r="L174" s="47"/>
      <c r="M174" s="232"/>
      <c r="N174" s="233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190</v>
      </c>
      <c r="AU174" s="20" t="s">
        <v>83</v>
      </c>
    </row>
    <row r="175" s="13" customFormat="1">
      <c r="A175" s="13"/>
      <c r="B175" s="234"/>
      <c r="C175" s="235"/>
      <c r="D175" s="236" t="s">
        <v>192</v>
      </c>
      <c r="E175" s="237" t="s">
        <v>19</v>
      </c>
      <c r="F175" s="238" t="s">
        <v>644</v>
      </c>
      <c r="G175" s="235"/>
      <c r="H175" s="239">
        <v>14.4</v>
      </c>
      <c r="I175" s="240"/>
      <c r="J175" s="235"/>
      <c r="K175" s="235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192</v>
      </c>
      <c r="AU175" s="245" t="s">
        <v>83</v>
      </c>
      <c r="AV175" s="13" t="s">
        <v>83</v>
      </c>
      <c r="AW175" s="13" t="s">
        <v>35</v>
      </c>
      <c r="AX175" s="13" t="s">
        <v>74</v>
      </c>
      <c r="AY175" s="245" t="s">
        <v>182</v>
      </c>
    </row>
    <row r="176" s="14" customFormat="1">
      <c r="A176" s="14"/>
      <c r="B176" s="246"/>
      <c r="C176" s="247"/>
      <c r="D176" s="236" t="s">
        <v>192</v>
      </c>
      <c r="E176" s="248" t="s">
        <v>19</v>
      </c>
      <c r="F176" s="249" t="s">
        <v>197</v>
      </c>
      <c r="G176" s="247"/>
      <c r="H176" s="250">
        <v>14.4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6" t="s">
        <v>192</v>
      </c>
      <c r="AU176" s="256" t="s">
        <v>83</v>
      </c>
      <c r="AV176" s="14" t="s">
        <v>188</v>
      </c>
      <c r="AW176" s="14" t="s">
        <v>35</v>
      </c>
      <c r="AX176" s="14" t="s">
        <v>81</v>
      </c>
      <c r="AY176" s="256" t="s">
        <v>182</v>
      </c>
    </row>
    <row r="177" s="2" customFormat="1" ht="66.75" customHeight="1">
      <c r="A177" s="41"/>
      <c r="B177" s="42"/>
      <c r="C177" s="216" t="s">
        <v>303</v>
      </c>
      <c r="D177" s="216" t="s">
        <v>184</v>
      </c>
      <c r="E177" s="217" t="s">
        <v>645</v>
      </c>
      <c r="F177" s="218" t="s">
        <v>646</v>
      </c>
      <c r="G177" s="219" t="s">
        <v>385</v>
      </c>
      <c r="H177" s="220">
        <v>22</v>
      </c>
      <c r="I177" s="221"/>
      <c r="J177" s="222">
        <f>ROUND(I177*H177,2)</f>
        <v>0</v>
      </c>
      <c r="K177" s="218" t="s">
        <v>187</v>
      </c>
      <c r="L177" s="47"/>
      <c r="M177" s="223" t="s">
        <v>19</v>
      </c>
      <c r="N177" s="224" t="s">
        <v>45</v>
      </c>
      <c r="O177" s="87"/>
      <c r="P177" s="225">
        <f>O177*H177</f>
        <v>0</v>
      </c>
      <c r="Q177" s="225">
        <v>0</v>
      </c>
      <c r="R177" s="225">
        <f>Q177*H177</f>
        <v>0</v>
      </c>
      <c r="S177" s="225">
        <v>0.065000000000000002</v>
      </c>
      <c r="T177" s="226">
        <f>S177*H177</f>
        <v>1.4300000000000002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7" t="s">
        <v>188</v>
      </c>
      <c r="AT177" s="227" t="s">
        <v>184</v>
      </c>
      <c r="AU177" s="227" t="s">
        <v>83</v>
      </c>
      <c r="AY177" s="20" t="s">
        <v>182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20" t="s">
        <v>81</v>
      </c>
      <c r="BK177" s="228">
        <f>ROUND(I177*H177,2)</f>
        <v>0</v>
      </c>
      <c r="BL177" s="20" t="s">
        <v>188</v>
      </c>
      <c r="BM177" s="227" t="s">
        <v>647</v>
      </c>
    </row>
    <row r="178" s="2" customFormat="1">
      <c r="A178" s="41"/>
      <c r="B178" s="42"/>
      <c r="C178" s="43"/>
      <c r="D178" s="229" t="s">
        <v>190</v>
      </c>
      <c r="E178" s="43"/>
      <c r="F178" s="230" t="s">
        <v>648</v>
      </c>
      <c r="G178" s="43"/>
      <c r="H178" s="43"/>
      <c r="I178" s="231"/>
      <c r="J178" s="43"/>
      <c r="K178" s="43"/>
      <c r="L178" s="47"/>
      <c r="M178" s="232"/>
      <c r="N178" s="233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190</v>
      </c>
      <c r="AU178" s="20" t="s">
        <v>83</v>
      </c>
    </row>
    <row r="179" s="13" customFormat="1">
      <c r="A179" s="13"/>
      <c r="B179" s="234"/>
      <c r="C179" s="235"/>
      <c r="D179" s="236" t="s">
        <v>192</v>
      </c>
      <c r="E179" s="237" t="s">
        <v>19</v>
      </c>
      <c r="F179" s="238" t="s">
        <v>649</v>
      </c>
      <c r="G179" s="235"/>
      <c r="H179" s="239">
        <v>7</v>
      </c>
      <c r="I179" s="240"/>
      <c r="J179" s="235"/>
      <c r="K179" s="235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192</v>
      </c>
      <c r="AU179" s="245" t="s">
        <v>83</v>
      </c>
      <c r="AV179" s="13" t="s">
        <v>83</v>
      </c>
      <c r="AW179" s="13" t="s">
        <v>35</v>
      </c>
      <c r="AX179" s="13" t="s">
        <v>74</v>
      </c>
      <c r="AY179" s="245" t="s">
        <v>182</v>
      </c>
    </row>
    <row r="180" s="13" customFormat="1">
      <c r="A180" s="13"/>
      <c r="B180" s="234"/>
      <c r="C180" s="235"/>
      <c r="D180" s="236" t="s">
        <v>192</v>
      </c>
      <c r="E180" s="237" t="s">
        <v>19</v>
      </c>
      <c r="F180" s="238" t="s">
        <v>650</v>
      </c>
      <c r="G180" s="235"/>
      <c r="H180" s="239">
        <v>7</v>
      </c>
      <c r="I180" s="240"/>
      <c r="J180" s="235"/>
      <c r="K180" s="235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192</v>
      </c>
      <c r="AU180" s="245" t="s">
        <v>83</v>
      </c>
      <c r="AV180" s="13" t="s">
        <v>83</v>
      </c>
      <c r="AW180" s="13" t="s">
        <v>35</v>
      </c>
      <c r="AX180" s="13" t="s">
        <v>74</v>
      </c>
      <c r="AY180" s="245" t="s">
        <v>182</v>
      </c>
    </row>
    <row r="181" s="13" customFormat="1">
      <c r="A181" s="13"/>
      <c r="B181" s="234"/>
      <c r="C181" s="235"/>
      <c r="D181" s="236" t="s">
        <v>192</v>
      </c>
      <c r="E181" s="237" t="s">
        <v>19</v>
      </c>
      <c r="F181" s="238" t="s">
        <v>651</v>
      </c>
      <c r="G181" s="235"/>
      <c r="H181" s="239">
        <v>8</v>
      </c>
      <c r="I181" s="240"/>
      <c r="J181" s="235"/>
      <c r="K181" s="235"/>
      <c r="L181" s="241"/>
      <c r="M181" s="242"/>
      <c r="N181" s="243"/>
      <c r="O181" s="243"/>
      <c r="P181" s="243"/>
      <c r="Q181" s="243"/>
      <c r="R181" s="243"/>
      <c r="S181" s="243"/>
      <c r="T181" s="24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5" t="s">
        <v>192</v>
      </c>
      <c r="AU181" s="245" t="s">
        <v>83</v>
      </c>
      <c r="AV181" s="13" t="s">
        <v>83</v>
      </c>
      <c r="AW181" s="13" t="s">
        <v>35</v>
      </c>
      <c r="AX181" s="13" t="s">
        <v>74</v>
      </c>
      <c r="AY181" s="245" t="s">
        <v>182</v>
      </c>
    </row>
    <row r="182" s="14" customFormat="1">
      <c r="A182" s="14"/>
      <c r="B182" s="246"/>
      <c r="C182" s="247"/>
      <c r="D182" s="236" t="s">
        <v>192</v>
      </c>
      <c r="E182" s="248" t="s">
        <v>19</v>
      </c>
      <c r="F182" s="249" t="s">
        <v>197</v>
      </c>
      <c r="G182" s="247"/>
      <c r="H182" s="250">
        <v>22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6" t="s">
        <v>192</v>
      </c>
      <c r="AU182" s="256" t="s">
        <v>83</v>
      </c>
      <c r="AV182" s="14" t="s">
        <v>188</v>
      </c>
      <c r="AW182" s="14" t="s">
        <v>35</v>
      </c>
      <c r="AX182" s="14" t="s">
        <v>81</v>
      </c>
      <c r="AY182" s="256" t="s">
        <v>182</v>
      </c>
    </row>
    <row r="183" s="2" customFormat="1" ht="62.7" customHeight="1">
      <c r="A183" s="41"/>
      <c r="B183" s="42"/>
      <c r="C183" s="216" t="s">
        <v>310</v>
      </c>
      <c r="D183" s="216" t="s">
        <v>184</v>
      </c>
      <c r="E183" s="217" t="s">
        <v>571</v>
      </c>
      <c r="F183" s="218" t="s">
        <v>572</v>
      </c>
      <c r="G183" s="219" t="s">
        <v>306</v>
      </c>
      <c r="H183" s="220">
        <v>1</v>
      </c>
      <c r="I183" s="221"/>
      <c r="J183" s="222">
        <f>ROUND(I183*H183,2)</f>
        <v>0</v>
      </c>
      <c r="K183" s="218" t="s">
        <v>19</v>
      </c>
      <c r="L183" s="47"/>
      <c r="M183" s="223" t="s">
        <v>19</v>
      </c>
      <c r="N183" s="224" t="s">
        <v>45</v>
      </c>
      <c r="O183" s="87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7" t="s">
        <v>188</v>
      </c>
      <c r="AT183" s="227" t="s">
        <v>184</v>
      </c>
      <c r="AU183" s="227" t="s">
        <v>83</v>
      </c>
      <c r="AY183" s="20" t="s">
        <v>182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20" t="s">
        <v>81</v>
      </c>
      <c r="BK183" s="228">
        <f>ROUND(I183*H183,2)</f>
        <v>0</v>
      </c>
      <c r="BL183" s="20" t="s">
        <v>188</v>
      </c>
      <c r="BM183" s="227" t="s">
        <v>652</v>
      </c>
    </row>
    <row r="184" s="2" customFormat="1">
      <c r="A184" s="41"/>
      <c r="B184" s="42"/>
      <c r="C184" s="43"/>
      <c r="D184" s="236" t="s">
        <v>308</v>
      </c>
      <c r="E184" s="43"/>
      <c r="F184" s="278" t="s">
        <v>574</v>
      </c>
      <c r="G184" s="43"/>
      <c r="H184" s="43"/>
      <c r="I184" s="231"/>
      <c r="J184" s="43"/>
      <c r="K184" s="43"/>
      <c r="L184" s="47"/>
      <c r="M184" s="232"/>
      <c r="N184" s="233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308</v>
      </c>
      <c r="AU184" s="20" t="s">
        <v>83</v>
      </c>
    </row>
    <row r="185" s="15" customFormat="1">
      <c r="A185" s="15"/>
      <c r="B185" s="257"/>
      <c r="C185" s="258"/>
      <c r="D185" s="236" t="s">
        <v>192</v>
      </c>
      <c r="E185" s="259" t="s">
        <v>19</v>
      </c>
      <c r="F185" s="260" t="s">
        <v>653</v>
      </c>
      <c r="G185" s="258"/>
      <c r="H185" s="259" t="s">
        <v>19</v>
      </c>
      <c r="I185" s="261"/>
      <c r="J185" s="258"/>
      <c r="K185" s="258"/>
      <c r="L185" s="262"/>
      <c r="M185" s="263"/>
      <c r="N185" s="264"/>
      <c r="O185" s="264"/>
      <c r="P185" s="264"/>
      <c r="Q185" s="264"/>
      <c r="R185" s="264"/>
      <c r="S185" s="264"/>
      <c r="T185" s="26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6" t="s">
        <v>192</v>
      </c>
      <c r="AU185" s="266" t="s">
        <v>83</v>
      </c>
      <c r="AV185" s="15" t="s">
        <v>81</v>
      </c>
      <c r="AW185" s="15" t="s">
        <v>35</v>
      </c>
      <c r="AX185" s="15" t="s">
        <v>74</v>
      </c>
      <c r="AY185" s="266" t="s">
        <v>182</v>
      </c>
    </row>
    <row r="186" s="13" customFormat="1">
      <c r="A186" s="13"/>
      <c r="B186" s="234"/>
      <c r="C186" s="235"/>
      <c r="D186" s="236" t="s">
        <v>192</v>
      </c>
      <c r="E186" s="237" t="s">
        <v>19</v>
      </c>
      <c r="F186" s="238" t="s">
        <v>654</v>
      </c>
      <c r="G186" s="235"/>
      <c r="H186" s="239">
        <v>2</v>
      </c>
      <c r="I186" s="240"/>
      <c r="J186" s="235"/>
      <c r="K186" s="235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192</v>
      </c>
      <c r="AU186" s="245" t="s">
        <v>83</v>
      </c>
      <c r="AV186" s="13" t="s">
        <v>83</v>
      </c>
      <c r="AW186" s="13" t="s">
        <v>35</v>
      </c>
      <c r="AX186" s="13" t="s">
        <v>74</v>
      </c>
      <c r="AY186" s="245" t="s">
        <v>182</v>
      </c>
    </row>
    <row r="187" s="16" customFormat="1">
      <c r="A187" s="16"/>
      <c r="B187" s="267"/>
      <c r="C187" s="268"/>
      <c r="D187" s="236" t="s">
        <v>192</v>
      </c>
      <c r="E187" s="269" t="s">
        <v>19</v>
      </c>
      <c r="F187" s="270" t="s">
        <v>269</v>
      </c>
      <c r="G187" s="268"/>
      <c r="H187" s="271">
        <v>2</v>
      </c>
      <c r="I187" s="272"/>
      <c r="J187" s="268"/>
      <c r="K187" s="268"/>
      <c r="L187" s="273"/>
      <c r="M187" s="274"/>
      <c r="N187" s="275"/>
      <c r="O187" s="275"/>
      <c r="P187" s="275"/>
      <c r="Q187" s="275"/>
      <c r="R187" s="275"/>
      <c r="S187" s="275"/>
      <c r="T187" s="27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T187" s="277" t="s">
        <v>192</v>
      </c>
      <c r="AU187" s="277" t="s">
        <v>83</v>
      </c>
      <c r="AV187" s="16" t="s">
        <v>203</v>
      </c>
      <c r="AW187" s="16" t="s">
        <v>35</v>
      </c>
      <c r="AX187" s="16" t="s">
        <v>74</v>
      </c>
      <c r="AY187" s="277" t="s">
        <v>182</v>
      </c>
    </row>
    <row r="188" s="13" customFormat="1">
      <c r="A188" s="13"/>
      <c r="B188" s="234"/>
      <c r="C188" s="235"/>
      <c r="D188" s="236" t="s">
        <v>192</v>
      </c>
      <c r="E188" s="237" t="s">
        <v>19</v>
      </c>
      <c r="F188" s="238" t="s">
        <v>655</v>
      </c>
      <c r="G188" s="235"/>
      <c r="H188" s="239">
        <v>6</v>
      </c>
      <c r="I188" s="240"/>
      <c r="J188" s="235"/>
      <c r="K188" s="235"/>
      <c r="L188" s="241"/>
      <c r="M188" s="242"/>
      <c r="N188" s="243"/>
      <c r="O188" s="243"/>
      <c r="P188" s="243"/>
      <c r="Q188" s="243"/>
      <c r="R188" s="243"/>
      <c r="S188" s="243"/>
      <c r="T188" s="24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5" t="s">
        <v>192</v>
      </c>
      <c r="AU188" s="245" t="s">
        <v>83</v>
      </c>
      <c r="AV188" s="13" t="s">
        <v>83</v>
      </c>
      <c r="AW188" s="13" t="s">
        <v>35</v>
      </c>
      <c r="AX188" s="13" t="s">
        <v>74</v>
      </c>
      <c r="AY188" s="245" t="s">
        <v>182</v>
      </c>
    </row>
    <row r="189" s="16" customFormat="1">
      <c r="A189" s="16"/>
      <c r="B189" s="267"/>
      <c r="C189" s="268"/>
      <c r="D189" s="236" t="s">
        <v>192</v>
      </c>
      <c r="E189" s="269" t="s">
        <v>19</v>
      </c>
      <c r="F189" s="270" t="s">
        <v>269</v>
      </c>
      <c r="G189" s="268"/>
      <c r="H189" s="271">
        <v>6</v>
      </c>
      <c r="I189" s="272"/>
      <c r="J189" s="268"/>
      <c r="K189" s="268"/>
      <c r="L189" s="273"/>
      <c r="M189" s="274"/>
      <c r="N189" s="275"/>
      <c r="O189" s="275"/>
      <c r="P189" s="275"/>
      <c r="Q189" s="275"/>
      <c r="R189" s="275"/>
      <c r="S189" s="275"/>
      <c r="T189" s="27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T189" s="277" t="s">
        <v>192</v>
      </c>
      <c r="AU189" s="277" t="s">
        <v>83</v>
      </c>
      <c r="AV189" s="16" t="s">
        <v>203</v>
      </c>
      <c r="AW189" s="16" t="s">
        <v>35</v>
      </c>
      <c r="AX189" s="16" t="s">
        <v>74</v>
      </c>
      <c r="AY189" s="277" t="s">
        <v>182</v>
      </c>
    </row>
    <row r="190" s="14" customFormat="1">
      <c r="A190" s="14"/>
      <c r="B190" s="246"/>
      <c r="C190" s="247"/>
      <c r="D190" s="236" t="s">
        <v>192</v>
      </c>
      <c r="E190" s="248" t="s">
        <v>19</v>
      </c>
      <c r="F190" s="249" t="s">
        <v>197</v>
      </c>
      <c r="G190" s="247"/>
      <c r="H190" s="250">
        <v>8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6" t="s">
        <v>192</v>
      </c>
      <c r="AU190" s="256" t="s">
        <v>83</v>
      </c>
      <c r="AV190" s="14" t="s">
        <v>188</v>
      </c>
      <c r="AW190" s="14" t="s">
        <v>35</v>
      </c>
      <c r="AX190" s="14" t="s">
        <v>74</v>
      </c>
      <c r="AY190" s="256" t="s">
        <v>182</v>
      </c>
    </row>
    <row r="191" s="13" customFormat="1">
      <c r="A191" s="13"/>
      <c r="B191" s="234"/>
      <c r="C191" s="235"/>
      <c r="D191" s="236" t="s">
        <v>192</v>
      </c>
      <c r="E191" s="237" t="s">
        <v>19</v>
      </c>
      <c r="F191" s="238" t="s">
        <v>81</v>
      </c>
      <c r="G191" s="235"/>
      <c r="H191" s="239">
        <v>1</v>
      </c>
      <c r="I191" s="240"/>
      <c r="J191" s="235"/>
      <c r="K191" s="235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192</v>
      </c>
      <c r="AU191" s="245" t="s">
        <v>83</v>
      </c>
      <c r="AV191" s="13" t="s">
        <v>83</v>
      </c>
      <c r="AW191" s="13" t="s">
        <v>35</v>
      </c>
      <c r="AX191" s="13" t="s">
        <v>74</v>
      </c>
      <c r="AY191" s="245" t="s">
        <v>182</v>
      </c>
    </row>
    <row r="192" s="14" customFormat="1">
      <c r="A192" s="14"/>
      <c r="B192" s="246"/>
      <c r="C192" s="247"/>
      <c r="D192" s="236" t="s">
        <v>192</v>
      </c>
      <c r="E192" s="248" t="s">
        <v>19</v>
      </c>
      <c r="F192" s="249" t="s">
        <v>197</v>
      </c>
      <c r="G192" s="247"/>
      <c r="H192" s="250">
        <v>1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6" t="s">
        <v>192</v>
      </c>
      <c r="AU192" s="256" t="s">
        <v>83</v>
      </c>
      <c r="AV192" s="14" t="s">
        <v>188</v>
      </c>
      <c r="AW192" s="14" t="s">
        <v>35</v>
      </c>
      <c r="AX192" s="14" t="s">
        <v>81</v>
      </c>
      <c r="AY192" s="256" t="s">
        <v>182</v>
      </c>
    </row>
    <row r="193" s="2" customFormat="1" ht="62.7" customHeight="1">
      <c r="A193" s="41"/>
      <c r="B193" s="42"/>
      <c r="C193" s="216" t="s">
        <v>316</v>
      </c>
      <c r="D193" s="216" t="s">
        <v>184</v>
      </c>
      <c r="E193" s="217" t="s">
        <v>578</v>
      </c>
      <c r="F193" s="218" t="s">
        <v>579</v>
      </c>
      <c r="G193" s="219" t="s">
        <v>306</v>
      </c>
      <c r="H193" s="220">
        <v>1</v>
      </c>
      <c r="I193" s="221"/>
      <c r="J193" s="222">
        <f>ROUND(I193*H193,2)</f>
        <v>0</v>
      </c>
      <c r="K193" s="218" t="s">
        <v>19</v>
      </c>
      <c r="L193" s="47"/>
      <c r="M193" s="223" t="s">
        <v>19</v>
      </c>
      <c r="N193" s="224" t="s">
        <v>45</v>
      </c>
      <c r="O193" s="87"/>
      <c r="P193" s="225">
        <f>O193*H193</f>
        <v>0</v>
      </c>
      <c r="Q193" s="225">
        <v>0</v>
      </c>
      <c r="R193" s="225">
        <f>Q193*H193</f>
        <v>0</v>
      </c>
      <c r="S193" s="225">
        <v>0</v>
      </c>
      <c r="T193" s="226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7" t="s">
        <v>188</v>
      </c>
      <c r="AT193" s="227" t="s">
        <v>184</v>
      </c>
      <c r="AU193" s="227" t="s">
        <v>83</v>
      </c>
      <c r="AY193" s="20" t="s">
        <v>182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20" t="s">
        <v>81</v>
      </c>
      <c r="BK193" s="228">
        <f>ROUND(I193*H193,2)</f>
        <v>0</v>
      </c>
      <c r="BL193" s="20" t="s">
        <v>188</v>
      </c>
      <c r="BM193" s="227" t="s">
        <v>656</v>
      </c>
    </row>
    <row r="194" s="2" customFormat="1">
      <c r="A194" s="41"/>
      <c r="B194" s="42"/>
      <c r="C194" s="43"/>
      <c r="D194" s="236" t="s">
        <v>308</v>
      </c>
      <c r="E194" s="43"/>
      <c r="F194" s="278" t="s">
        <v>581</v>
      </c>
      <c r="G194" s="43"/>
      <c r="H194" s="43"/>
      <c r="I194" s="231"/>
      <c r="J194" s="43"/>
      <c r="K194" s="43"/>
      <c r="L194" s="47"/>
      <c r="M194" s="232"/>
      <c r="N194" s="233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308</v>
      </c>
      <c r="AU194" s="20" t="s">
        <v>83</v>
      </c>
    </row>
    <row r="195" s="15" customFormat="1">
      <c r="A195" s="15"/>
      <c r="B195" s="257"/>
      <c r="C195" s="258"/>
      <c r="D195" s="236" t="s">
        <v>192</v>
      </c>
      <c r="E195" s="259" t="s">
        <v>19</v>
      </c>
      <c r="F195" s="260" t="s">
        <v>582</v>
      </c>
      <c r="G195" s="258"/>
      <c r="H195" s="259" t="s">
        <v>19</v>
      </c>
      <c r="I195" s="261"/>
      <c r="J195" s="258"/>
      <c r="K195" s="258"/>
      <c r="L195" s="262"/>
      <c r="M195" s="263"/>
      <c r="N195" s="264"/>
      <c r="O195" s="264"/>
      <c r="P195" s="264"/>
      <c r="Q195" s="264"/>
      <c r="R195" s="264"/>
      <c r="S195" s="264"/>
      <c r="T195" s="26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6" t="s">
        <v>192</v>
      </c>
      <c r="AU195" s="266" t="s">
        <v>83</v>
      </c>
      <c r="AV195" s="15" t="s">
        <v>81</v>
      </c>
      <c r="AW195" s="15" t="s">
        <v>35</v>
      </c>
      <c r="AX195" s="15" t="s">
        <v>74</v>
      </c>
      <c r="AY195" s="266" t="s">
        <v>182</v>
      </c>
    </row>
    <row r="196" s="13" customFormat="1">
      <c r="A196" s="13"/>
      <c r="B196" s="234"/>
      <c r="C196" s="235"/>
      <c r="D196" s="236" t="s">
        <v>192</v>
      </c>
      <c r="E196" s="237" t="s">
        <v>19</v>
      </c>
      <c r="F196" s="238" t="s">
        <v>654</v>
      </c>
      <c r="G196" s="235"/>
      <c r="H196" s="239">
        <v>2</v>
      </c>
      <c r="I196" s="240"/>
      <c r="J196" s="235"/>
      <c r="K196" s="235"/>
      <c r="L196" s="241"/>
      <c r="M196" s="242"/>
      <c r="N196" s="243"/>
      <c r="O196" s="243"/>
      <c r="P196" s="243"/>
      <c r="Q196" s="243"/>
      <c r="R196" s="243"/>
      <c r="S196" s="243"/>
      <c r="T196" s="24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5" t="s">
        <v>192</v>
      </c>
      <c r="AU196" s="245" t="s">
        <v>83</v>
      </c>
      <c r="AV196" s="13" t="s">
        <v>83</v>
      </c>
      <c r="AW196" s="13" t="s">
        <v>35</v>
      </c>
      <c r="AX196" s="13" t="s">
        <v>74</v>
      </c>
      <c r="AY196" s="245" t="s">
        <v>182</v>
      </c>
    </row>
    <row r="197" s="16" customFormat="1">
      <c r="A197" s="16"/>
      <c r="B197" s="267"/>
      <c r="C197" s="268"/>
      <c r="D197" s="236" t="s">
        <v>192</v>
      </c>
      <c r="E197" s="269" t="s">
        <v>19</v>
      </c>
      <c r="F197" s="270" t="s">
        <v>269</v>
      </c>
      <c r="G197" s="268"/>
      <c r="H197" s="271">
        <v>2</v>
      </c>
      <c r="I197" s="272"/>
      <c r="J197" s="268"/>
      <c r="K197" s="268"/>
      <c r="L197" s="273"/>
      <c r="M197" s="274"/>
      <c r="N197" s="275"/>
      <c r="O197" s="275"/>
      <c r="P197" s="275"/>
      <c r="Q197" s="275"/>
      <c r="R197" s="275"/>
      <c r="S197" s="275"/>
      <c r="T197" s="27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T197" s="277" t="s">
        <v>192</v>
      </c>
      <c r="AU197" s="277" t="s">
        <v>83</v>
      </c>
      <c r="AV197" s="16" t="s">
        <v>203</v>
      </c>
      <c r="AW197" s="16" t="s">
        <v>35</v>
      </c>
      <c r="AX197" s="16" t="s">
        <v>74</v>
      </c>
      <c r="AY197" s="277" t="s">
        <v>182</v>
      </c>
    </row>
    <row r="198" s="13" customFormat="1">
      <c r="A198" s="13"/>
      <c r="B198" s="234"/>
      <c r="C198" s="235"/>
      <c r="D198" s="236" t="s">
        <v>192</v>
      </c>
      <c r="E198" s="237" t="s">
        <v>19</v>
      </c>
      <c r="F198" s="238" t="s">
        <v>655</v>
      </c>
      <c r="G198" s="235"/>
      <c r="H198" s="239">
        <v>6</v>
      </c>
      <c r="I198" s="240"/>
      <c r="J198" s="235"/>
      <c r="K198" s="235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192</v>
      </c>
      <c r="AU198" s="245" t="s">
        <v>83</v>
      </c>
      <c r="AV198" s="13" t="s">
        <v>83</v>
      </c>
      <c r="AW198" s="13" t="s">
        <v>35</v>
      </c>
      <c r="AX198" s="13" t="s">
        <v>74</v>
      </c>
      <c r="AY198" s="245" t="s">
        <v>182</v>
      </c>
    </row>
    <row r="199" s="16" customFormat="1">
      <c r="A199" s="16"/>
      <c r="B199" s="267"/>
      <c r="C199" s="268"/>
      <c r="D199" s="236" t="s">
        <v>192</v>
      </c>
      <c r="E199" s="269" t="s">
        <v>19</v>
      </c>
      <c r="F199" s="270" t="s">
        <v>269</v>
      </c>
      <c r="G199" s="268"/>
      <c r="H199" s="271">
        <v>6</v>
      </c>
      <c r="I199" s="272"/>
      <c r="J199" s="268"/>
      <c r="K199" s="268"/>
      <c r="L199" s="273"/>
      <c r="M199" s="274"/>
      <c r="N199" s="275"/>
      <c r="O199" s="275"/>
      <c r="P199" s="275"/>
      <c r="Q199" s="275"/>
      <c r="R199" s="275"/>
      <c r="S199" s="275"/>
      <c r="T199" s="27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T199" s="277" t="s">
        <v>192</v>
      </c>
      <c r="AU199" s="277" t="s">
        <v>83</v>
      </c>
      <c r="AV199" s="16" t="s">
        <v>203</v>
      </c>
      <c r="AW199" s="16" t="s">
        <v>35</v>
      </c>
      <c r="AX199" s="16" t="s">
        <v>74</v>
      </c>
      <c r="AY199" s="277" t="s">
        <v>182</v>
      </c>
    </row>
    <row r="200" s="14" customFormat="1">
      <c r="A200" s="14"/>
      <c r="B200" s="246"/>
      <c r="C200" s="247"/>
      <c r="D200" s="236" t="s">
        <v>192</v>
      </c>
      <c r="E200" s="248" t="s">
        <v>19</v>
      </c>
      <c r="F200" s="249" t="s">
        <v>197</v>
      </c>
      <c r="G200" s="247"/>
      <c r="H200" s="250">
        <v>8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6" t="s">
        <v>192</v>
      </c>
      <c r="AU200" s="256" t="s">
        <v>83</v>
      </c>
      <c r="AV200" s="14" t="s">
        <v>188</v>
      </c>
      <c r="AW200" s="14" t="s">
        <v>35</v>
      </c>
      <c r="AX200" s="14" t="s">
        <v>74</v>
      </c>
      <c r="AY200" s="256" t="s">
        <v>182</v>
      </c>
    </row>
    <row r="201" s="13" customFormat="1">
      <c r="A201" s="13"/>
      <c r="B201" s="234"/>
      <c r="C201" s="235"/>
      <c r="D201" s="236" t="s">
        <v>192</v>
      </c>
      <c r="E201" s="237" t="s">
        <v>19</v>
      </c>
      <c r="F201" s="238" t="s">
        <v>81</v>
      </c>
      <c r="G201" s="235"/>
      <c r="H201" s="239">
        <v>1</v>
      </c>
      <c r="I201" s="240"/>
      <c r="J201" s="235"/>
      <c r="K201" s="235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192</v>
      </c>
      <c r="AU201" s="245" t="s">
        <v>83</v>
      </c>
      <c r="AV201" s="13" t="s">
        <v>83</v>
      </c>
      <c r="AW201" s="13" t="s">
        <v>35</v>
      </c>
      <c r="AX201" s="13" t="s">
        <v>74</v>
      </c>
      <c r="AY201" s="245" t="s">
        <v>182</v>
      </c>
    </row>
    <row r="202" s="14" customFormat="1">
      <c r="A202" s="14"/>
      <c r="B202" s="246"/>
      <c r="C202" s="247"/>
      <c r="D202" s="236" t="s">
        <v>192</v>
      </c>
      <c r="E202" s="248" t="s">
        <v>19</v>
      </c>
      <c r="F202" s="249" t="s">
        <v>197</v>
      </c>
      <c r="G202" s="247"/>
      <c r="H202" s="250">
        <v>1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6" t="s">
        <v>192</v>
      </c>
      <c r="AU202" s="256" t="s">
        <v>83</v>
      </c>
      <c r="AV202" s="14" t="s">
        <v>188</v>
      </c>
      <c r="AW202" s="14" t="s">
        <v>35</v>
      </c>
      <c r="AX202" s="14" t="s">
        <v>81</v>
      </c>
      <c r="AY202" s="256" t="s">
        <v>182</v>
      </c>
    </row>
    <row r="203" s="2" customFormat="1" ht="16.5" customHeight="1">
      <c r="A203" s="41"/>
      <c r="B203" s="42"/>
      <c r="C203" s="216" t="s">
        <v>325</v>
      </c>
      <c r="D203" s="216" t="s">
        <v>184</v>
      </c>
      <c r="E203" s="217" t="s">
        <v>434</v>
      </c>
      <c r="F203" s="218" t="s">
        <v>657</v>
      </c>
      <c r="G203" s="219" t="s">
        <v>214</v>
      </c>
      <c r="H203" s="220">
        <v>1.5</v>
      </c>
      <c r="I203" s="221"/>
      <c r="J203" s="222">
        <f>ROUND(I203*H203,2)</f>
        <v>0</v>
      </c>
      <c r="K203" s="218" t="s">
        <v>19</v>
      </c>
      <c r="L203" s="47"/>
      <c r="M203" s="223" t="s">
        <v>19</v>
      </c>
      <c r="N203" s="224" t="s">
        <v>45</v>
      </c>
      <c r="O203" s="87"/>
      <c r="P203" s="225">
        <f>O203*H203</f>
        <v>0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7" t="s">
        <v>188</v>
      </c>
      <c r="AT203" s="227" t="s">
        <v>184</v>
      </c>
      <c r="AU203" s="227" t="s">
        <v>83</v>
      </c>
      <c r="AY203" s="20" t="s">
        <v>182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20" t="s">
        <v>81</v>
      </c>
      <c r="BK203" s="228">
        <f>ROUND(I203*H203,2)</f>
        <v>0</v>
      </c>
      <c r="BL203" s="20" t="s">
        <v>188</v>
      </c>
      <c r="BM203" s="227" t="s">
        <v>658</v>
      </c>
    </row>
    <row r="204" s="13" customFormat="1">
      <c r="A204" s="13"/>
      <c r="B204" s="234"/>
      <c r="C204" s="235"/>
      <c r="D204" s="236" t="s">
        <v>192</v>
      </c>
      <c r="E204" s="237" t="s">
        <v>19</v>
      </c>
      <c r="F204" s="238" t="s">
        <v>659</v>
      </c>
      <c r="G204" s="235"/>
      <c r="H204" s="239">
        <v>0.5</v>
      </c>
      <c r="I204" s="240"/>
      <c r="J204" s="235"/>
      <c r="K204" s="235"/>
      <c r="L204" s="241"/>
      <c r="M204" s="242"/>
      <c r="N204" s="243"/>
      <c r="O204" s="243"/>
      <c r="P204" s="243"/>
      <c r="Q204" s="243"/>
      <c r="R204" s="243"/>
      <c r="S204" s="243"/>
      <c r="T204" s="24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5" t="s">
        <v>192</v>
      </c>
      <c r="AU204" s="245" t="s">
        <v>83</v>
      </c>
      <c r="AV204" s="13" t="s">
        <v>83</v>
      </c>
      <c r="AW204" s="13" t="s">
        <v>35</v>
      </c>
      <c r="AX204" s="13" t="s">
        <v>74</v>
      </c>
      <c r="AY204" s="245" t="s">
        <v>182</v>
      </c>
    </row>
    <row r="205" s="13" customFormat="1">
      <c r="A205" s="13"/>
      <c r="B205" s="234"/>
      <c r="C205" s="235"/>
      <c r="D205" s="236" t="s">
        <v>192</v>
      </c>
      <c r="E205" s="237" t="s">
        <v>19</v>
      </c>
      <c r="F205" s="238" t="s">
        <v>660</v>
      </c>
      <c r="G205" s="235"/>
      <c r="H205" s="239">
        <v>0.5</v>
      </c>
      <c r="I205" s="240"/>
      <c r="J205" s="235"/>
      <c r="K205" s="235"/>
      <c r="L205" s="241"/>
      <c r="M205" s="242"/>
      <c r="N205" s="243"/>
      <c r="O205" s="243"/>
      <c r="P205" s="243"/>
      <c r="Q205" s="243"/>
      <c r="R205" s="243"/>
      <c r="S205" s="243"/>
      <c r="T205" s="24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5" t="s">
        <v>192</v>
      </c>
      <c r="AU205" s="245" t="s">
        <v>83</v>
      </c>
      <c r="AV205" s="13" t="s">
        <v>83</v>
      </c>
      <c r="AW205" s="13" t="s">
        <v>35</v>
      </c>
      <c r="AX205" s="13" t="s">
        <v>74</v>
      </c>
      <c r="AY205" s="245" t="s">
        <v>182</v>
      </c>
    </row>
    <row r="206" s="13" customFormat="1">
      <c r="A206" s="13"/>
      <c r="B206" s="234"/>
      <c r="C206" s="235"/>
      <c r="D206" s="236" t="s">
        <v>192</v>
      </c>
      <c r="E206" s="237" t="s">
        <v>19</v>
      </c>
      <c r="F206" s="238" t="s">
        <v>661</v>
      </c>
      <c r="G206" s="235"/>
      <c r="H206" s="239">
        <v>0.5</v>
      </c>
      <c r="I206" s="240"/>
      <c r="J206" s="235"/>
      <c r="K206" s="235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192</v>
      </c>
      <c r="AU206" s="245" t="s">
        <v>83</v>
      </c>
      <c r="AV206" s="13" t="s">
        <v>83</v>
      </c>
      <c r="AW206" s="13" t="s">
        <v>35</v>
      </c>
      <c r="AX206" s="13" t="s">
        <v>74</v>
      </c>
      <c r="AY206" s="245" t="s">
        <v>182</v>
      </c>
    </row>
    <row r="207" s="14" customFormat="1">
      <c r="A207" s="14"/>
      <c r="B207" s="246"/>
      <c r="C207" s="247"/>
      <c r="D207" s="236" t="s">
        <v>192</v>
      </c>
      <c r="E207" s="248" t="s">
        <v>19</v>
      </c>
      <c r="F207" s="249" t="s">
        <v>197</v>
      </c>
      <c r="G207" s="247"/>
      <c r="H207" s="250">
        <v>1.5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6" t="s">
        <v>192</v>
      </c>
      <c r="AU207" s="256" t="s">
        <v>83</v>
      </c>
      <c r="AV207" s="14" t="s">
        <v>188</v>
      </c>
      <c r="AW207" s="14" t="s">
        <v>35</v>
      </c>
      <c r="AX207" s="14" t="s">
        <v>81</v>
      </c>
      <c r="AY207" s="256" t="s">
        <v>182</v>
      </c>
    </row>
    <row r="208" s="12" customFormat="1" ht="22.8" customHeight="1">
      <c r="A208" s="12"/>
      <c r="B208" s="200"/>
      <c r="C208" s="201"/>
      <c r="D208" s="202" t="s">
        <v>73</v>
      </c>
      <c r="E208" s="214" t="s">
        <v>404</v>
      </c>
      <c r="F208" s="214" t="s">
        <v>405</v>
      </c>
      <c r="G208" s="201"/>
      <c r="H208" s="201"/>
      <c r="I208" s="204"/>
      <c r="J208" s="215">
        <f>BK208</f>
        <v>0</v>
      </c>
      <c r="K208" s="201"/>
      <c r="L208" s="206"/>
      <c r="M208" s="207"/>
      <c r="N208" s="208"/>
      <c r="O208" s="208"/>
      <c r="P208" s="209">
        <f>SUM(P209:P212)</f>
        <v>0</v>
      </c>
      <c r="Q208" s="208"/>
      <c r="R208" s="209">
        <f>SUM(R209:R212)</f>
        <v>0</v>
      </c>
      <c r="S208" s="208"/>
      <c r="T208" s="210">
        <f>SUM(T209:T212)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1" t="s">
        <v>81</v>
      </c>
      <c r="AT208" s="212" t="s">
        <v>73</v>
      </c>
      <c r="AU208" s="212" t="s">
        <v>81</v>
      </c>
      <c r="AY208" s="211" t="s">
        <v>182</v>
      </c>
      <c r="BK208" s="213">
        <f>SUM(BK209:BK212)</f>
        <v>0</v>
      </c>
    </row>
    <row r="209" s="2" customFormat="1" ht="44.25" customHeight="1">
      <c r="A209" s="41"/>
      <c r="B209" s="42"/>
      <c r="C209" s="216" t="s">
        <v>146</v>
      </c>
      <c r="D209" s="216" t="s">
        <v>184</v>
      </c>
      <c r="E209" s="217" t="s">
        <v>407</v>
      </c>
      <c r="F209" s="218" t="s">
        <v>408</v>
      </c>
      <c r="G209" s="219" t="s">
        <v>409</v>
      </c>
      <c r="H209" s="220">
        <v>83.817999999999998</v>
      </c>
      <c r="I209" s="221"/>
      <c r="J209" s="222">
        <f>ROUND(I209*H209,2)</f>
        <v>0</v>
      </c>
      <c r="K209" s="218" t="s">
        <v>187</v>
      </c>
      <c r="L209" s="47"/>
      <c r="M209" s="223" t="s">
        <v>19</v>
      </c>
      <c r="N209" s="224" t="s">
        <v>45</v>
      </c>
      <c r="O209" s="87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7" t="s">
        <v>188</v>
      </c>
      <c r="AT209" s="227" t="s">
        <v>184</v>
      </c>
      <c r="AU209" s="227" t="s">
        <v>83</v>
      </c>
      <c r="AY209" s="20" t="s">
        <v>182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20" t="s">
        <v>81</v>
      </c>
      <c r="BK209" s="228">
        <f>ROUND(I209*H209,2)</f>
        <v>0</v>
      </c>
      <c r="BL209" s="20" t="s">
        <v>188</v>
      </c>
      <c r="BM209" s="227" t="s">
        <v>662</v>
      </c>
    </row>
    <row r="210" s="2" customFormat="1">
      <c r="A210" s="41"/>
      <c r="B210" s="42"/>
      <c r="C210" s="43"/>
      <c r="D210" s="229" t="s">
        <v>190</v>
      </c>
      <c r="E210" s="43"/>
      <c r="F210" s="230" t="s">
        <v>411</v>
      </c>
      <c r="G210" s="43"/>
      <c r="H210" s="43"/>
      <c r="I210" s="231"/>
      <c r="J210" s="43"/>
      <c r="K210" s="43"/>
      <c r="L210" s="47"/>
      <c r="M210" s="232"/>
      <c r="N210" s="233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190</v>
      </c>
      <c r="AU210" s="20" t="s">
        <v>83</v>
      </c>
    </row>
    <row r="211" s="2" customFormat="1" ht="55.5" customHeight="1">
      <c r="A211" s="41"/>
      <c r="B211" s="42"/>
      <c r="C211" s="216" t="s">
        <v>7</v>
      </c>
      <c r="D211" s="216" t="s">
        <v>184</v>
      </c>
      <c r="E211" s="217" t="s">
        <v>413</v>
      </c>
      <c r="F211" s="218" t="s">
        <v>414</v>
      </c>
      <c r="G211" s="219" t="s">
        <v>409</v>
      </c>
      <c r="H211" s="220">
        <v>86.692999999999998</v>
      </c>
      <c r="I211" s="221"/>
      <c r="J211" s="222">
        <f>ROUND(I211*H211,2)</f>
        <v>0</v>
      </c>
      <c r="K211" s="218" t="s">
        <v>187</v>
      </c>
      <c r="L211" s="47"/>
      <c r="M211" s="223" t="s">
        <v>19</v>
      </c>
      <c r="N211" s="224" t="s">
        <v>45</v>
      </c>
      <c r="O211" s="87"/>
      <c r="P211" s="225">
        <f>O211*H211</f>
        <v>0</v>
      </c>
      <c r="Q211" s="225">
        <v>0</v>
      </c>
      <c r="R211" s="225">
        <f>Q211*H211</f>
        <v>0</v>
      </c>
      <c r="S211" s="225">
        <v>0</v>
      </c>
      <c r="T211" s="226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7" t="s">
        <v>188</v>
      </c>
      <c r="AT211" s="227" t="s">
        <v>184</v>
      </c>
      <c r="AU211" s="227" t="s">
        <v>83</v>
      </c>
      <c r="AY211" s="20" t="s">
        <v>182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20" t="s">
        <v>81</v>
      </c>
      <c r="BK211" s="228">
        <f>ROUND(I211*H211,2)</f>
        <v>0</v>
      </c>
      <c r="BL211" s="20" t="s">
        <v>188</v>
      </c>
      <c r="BM211" s="227" t="s">
        <v>663</v>
      </c>
    </row>
    <row r="212" s="2" customFormat="1">
      <c r="A212" s="41"/>
      <c r="B212" s="42"/>
      <c r="C212" s="43"/>
      <c r="D212" s="229" t="s">
        <v>190</v>
      </c>
      <c r="E212" s="43"/>
      <c r="F212" s="230" t="s">
        <v>416</v>
      </c>
      <c r="G212" s="43"/>
      <c r="H212" s="43"/>
      <c r="I212" s="231"/>
      <c r="J212" s="43"/>
      <c r="K212" s="43"/>
      <c r="L212" s="47"/>
      <c r="M212" s="289"/>
      <c r="N212" s="290"/>
      <c r="O212" s="291"/>
      <c r="P212" s="291"/>
      <c r="Q212" s="291"/>
      <c r="R212" s="291"/>
      <c r="S212" s="291"/>
      <c r="T212" s="292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190</v>
      </c>
      <c r="AU212" s="20" t="s">
        <v>83</v>
      </c>
    </row>
    <row r="213" s="2" customFormat="1" ht="6.96" customHeight="1">
      <c r="A213" s="41"/>
      <c r="B213" s="62"/>
      <c r="C213" s="63"/>
      <c r="D213" s="63"/>
      <c r="E213" s="63"/>
      <c r="F213" s="63"/>
      <c r="G213" s="63"/>
      <c r="H213" s="63"/>
      <c r="I213" s="63"/>
      <c r="J213" s="63"/>
      <c r="K213" s="63"/>
      <c r="L213" s="47"/>
      <c r="M213" s="41"/>
      <c r="O213" s="41"/>
      <c r="P213" s="41"/>
      <c r="Q213" s="41"/>
      <c r="R213" s="41"/>
      <c r="S213" s="41"/>
      <c r="T213" s="41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</row>
  </sheetData>
  <sheetProtection sheet="1" autoFilter="0" formatColumns="0" formatRows="0" objects="1" scenarios="1" spinCount="100000" saltValue="Bv8/y+Pu47eq6jo3gNCOsFGzJykLfWwjwRah4RNRQ8L9SwwyV6kP3ES4lH8CfNm0qjquW1CNhQGFsHdYzW1qOQ==" hashValue="MIydlskAfuUE9/GHU2XCOvZ6WI9gTGjGmCE4KpKBntuXqy2fTaEVthVk61ANPwfMsLCQgzWTsnpjCQVh9rMWOQ==" algorithmName="SHA-512" password="E8BA"/>
  <autoFilter ref="C90:K21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5_01/122251101"/>
    <hyperlink ref="F99" r:id="rId2" display="https://podminky.urs.cz/item/CS_URS_2025_01/131251102"/>
    <hyperlink ref="F110" r:id="rId3" display="https://podminky.urs.cz/item/CS_URS_2025_01/131351102"/>
    <hyperlink ref="F113" r:id="rId4" display="https://podminky.urs.cz/item/CS_URS_2025_01/162451106"/>
    <hyperlink ref="F118" r:id="rId5" display="https://podminky.urs.cz/item/CS_URS_2025_01/162451126"/>
    <hyperlink ref="F121" r:id="rId6" display="https://podminky.urs.cz/item/CS_URS_2025_01/171251101"/>
    <hyperlink ref="F127" r:id="rId7" display="https://podminky.urs.cz/item/CS_URS_2025_01/174151101"/>
    <hyperlink ref="F138" r:id="rId8" display="https://podminky.urs.cz/item/CS_URS_2025_01/274315513"/>
    <hyperlink ref="F146" r:id="rId9" display="https://podminky.urs.cz/item/CS_URS_2025_01/274362021"/>
    <hyperlink ref="F152" r:id="rId10" display="https://podminky.urs.cz/item/CS_URS_2025_01/463211152"/>
    <hyperlink ref="F158" r:id="rId11" display="https://podminky.urs.cz/item/CS_URS_2025_01/919441221"/>
    <hyperlink ref="F163" r:id="rId12" display="https://podminky.urs.cz/item/CS_URS_2025_01/919535561"/>
    <hyperlink ref="F167" r:id="rId13" display="https://podminky.urs.cz/item/CS_URS_2025_01/919551114"/>
    <hyperlink ref="F174" r:id="rId14" display="https://podminky.urs.cz/item/CS_URS_2025_01/936561111"/>
    <hyperlink ref="F178" r:id="rId15" display="https://podminky.urs.cz/item/CS_URS_2025_01/938902412"/>
    <hyperlink ref="F210" r:id="rId16" display="https://podminky.urs.cz/item/CS_URS_2025_01/998225111"/>
    <hyperlink ref="F212" r:id="rId17" display="https://podminky.urs.cz/item/CS_URS_2025_01/9982251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8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106</v>
      </c>
      <c r="AZ2" s="141" t="s">
        <v>585</v>
      </c>
      <c r="BA2" s="141" t="s">
        <v>19</v>
      </c>
      <c r="BB2" s="141" t="s">
        <v>19</v>
      </c>
      <c r="BC2" s="141" t="s">
        <v>310</v>
      </c>
      <c r="BD2" s="141" t="s">
        <v>83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83</v>
      </c>
      <c r="AZ3" s="141" t="s">
        <v>587</v>
      </c>
      <c r="BA3" s="141" t="s">
        <v>19</v>
      </c>
      <c r="BB3" s="141" t="s">
        <v>19</v>
      </c>
      <c r="BC3" s="141" t="s">
        <v>664</v>
      </c>
      <c r="BD3" s="141" t="s">
        <v>83</v>
      </c>
    </row>
    <row r="4" s="1" customFormat="1" ht="24.96" customHeight="1">
      <c r="B4" s="23"/>
      <c r="D4" s="144" t="s">
        <v>140</v>
      </c>
      <c r="L4" s="23"/>
      <c r="M4" s="145" t="s">
        <v>10</v>
      </c>
      <c r="AT4" s="20" t="s">
        <v>4</v>
      </c>
      <c r="AZ4" s="141" t="s">
        <v>590</v>
      </c>
      <c r="BA4" s="141" t="s">
        <v>19</v>
      </c>
      <c r="BB4" s="141" t="s">
        <v>19</v>
      </c>
      <c r="BC4" s="141" t="s">
        <v>245</v>
      </c>
      <c r="BD4" s="141" t="s">
        <v>83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Rekonstrukce LC Bohunka</v>
      </c>
      <c r="F7" s="146"/>
      <c r="G7" s="146"/>
      <c r="H7" s="146"/>
      <c r="L7" s="23"/>
    </row>
    <row r="8" s="1" customFormat="1" ht="12" customHeight="1">
      <c r="B8" s="23"/>
      <c r="D8" s="146" t="s">
        <v>148</v>
      </c>
      <c r="L8" s="23"/>
    </row>
    <row r="9" s="2" customFormat="1" ht="16.5" customHeight="1">
      <c r="A9" s="41"/>
      <c r="B9" s="47"/>
      <c r="C9" s="41"/>
      <c r="D9" s="41"/>
      <c r="E9" s="147" t="s">
        <v>496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154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30" customHeight="1">
      <c r="A11" s="41"/>
      <c r="B11" s="47"/>
      <c r="C11" s="41"/>
      <c r="D11" s="41"/>
      <c r="E11" s="149" t="s">
        <v>665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30. 4. 2024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27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28</v>
      </c>
      <c r="F17" s="41"/>
      <c r="G17" s="41"/>
      <c r="H17" s="41"/>
      <c r="I17" s="146" t="s">
        <v>29</v>
      </c>
      <c r="J17" s="136" t="s">
        <v>30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31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29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33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34</v>
      </c>
      <c r="F23" s="41"/>
      <c r="G23" s="41"/>
      <c r="H23" s="41"/>
      <c r="I23" s="146" t="s">
        <v>29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36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37</v>
      </c>
      <c r="F26" s="41"/>
      <c r="G26" s="41"/>
      <c r="H26" s="41"/>
      <c r="I26" s="146" t="s">
        <v>29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38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40</v>
      </c>
      <c r="E32" s="41"/>
      <c r="F32" s="41"/>
      <c r="G32" s="41"/>
      <c r="H32" s="41"/>
      <c r="I32" s="41"/>
      <c r="J32" s="157">
        <f>ROUND(J91,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42</v>
      </c>
      <c r="G34" s="41"/>
      <c r="H34" s="41"/>
      <c r="I34" s="158" t="s">
        <v>41</v>
      </c>
      <c r="J34" s="158" t="s">
        <v>43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44</v>
      </c>
      <c r="E35" s="146" t="s">
        <v>45</v>
      </c>
      <c r="F35" s="160">
        <f>ROUND((SUM(BE91:BE145)),  2)</f>
        <v>0</v>
      </c>
      <c r="G35" s="41"/>
      <c r="H35" s="41"/>
      <c r="I35" s="161">
        <v>0.20999999999999999</v>
      </c>
      <c r="J35" s="160">
        <f>ROUND(((SUM(BE91:BE145))*I35),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46</v>
      </c>
      <c r="F36" s="160">
        <f>ROUND((SUM(BF91:BF145)),  2)</f>
        <v>0</v>
      </c>
      <c r="G36" s="41"/>
      <c r="H36" s="41"/>
      <c r="I36" s="161">
        <v>0.14999999999999999</v>
      </c>
      <c r="J36" s="160">
        <f>ROUND(((SUM(BF91:BF145))*I36),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47</v>
      </c>
      <c r="F37" s="160">
        <f>ROUND((SUM(BG91:BG145)),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48</v>
      </c>
      <c r="F38" s="160">
        <f>ROUND((SUM(BH91:BH145)),  2)</f>
        <v>0</v>
      </c>
      <c r="G38" s="41"/>
      <c r="H38" s="41"/>
      <c r="I38" s="161">
        <v>0.14999999999999999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49</v>
      </c>
      <c r="F39" s="160">
        <f>ROUND((SUM(BI91:BI145)),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50</v>
      </c>
      <c r="E41" s="164"/>
      <c r="F41" s="164"/>
      <c r="G41" s="165" t="s">
        <v>51</v>
      </c>
      <c r="H41" s="166" t="s">
        <v>52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158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Rekonstrukce LC Bohunka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148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496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154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30" customHeight="1">
      <c r="A54" s="41"/>
      <c r="B54" s="42"/>
      <c r="C54" s="43"/>
      <c r="D54" s="43"/>
      <c r="E54" s="72" t="str">
        <f>E11</f>
        <v>24039-14XC-SO-03-03 - 007.14 - Vtoková jímka na trubním propustku DN do 800 mm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k.ú. Milonice, Lažany</v>
      </c>
      <c r="G56" s="43"/>
      <c r="H56" s="43"/>
      <c r="I56" s="35" t="s">
        <v>23</v>
      </c>
      <c r="J56" s="75" t="str">
        <f>IF(J14="","",J14)</f>
        <v>30. 4. 2024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25.65" customHeight="1">
      <c r="A58" s="41"/>
      <c r="B58" s="42"/>
      <c r="C58" s="35" t="s">
        <v>25</v>
      </c>
      <c r="D58" s="43"/>
      <c r="E58" s="43"/>
      <c r="F58" s="30" t="str">
        <f>E17</f>
        <v>Lesy města Brna, a.s.</v>
      </c>
      <c r="G58" s="43"/>
      <c r="H58" s="43"/>
      <c r="I58" s="35" t="s">
        <v>33</v>
      </c>
      <c r="J58" s="39" t="str">
        <f>E23</f>
        <v>Regioprojekt Brno, s.r.o.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36</v>
      </c>
      <c r="J59" s="39" t="str">
        <f>E26</f>
        <v>Ing. Ondřej Ševčík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159</v>
      </c>
      <c r="D61" s="175"/>
      <c r="E61" s="175"/>
      <c r="F61" s="175"/>
      <c r="G61" s="175"/>
      <c r="H61" s="175"/>
      <c r="I61" s="175"/>
      <c r="J61" s="176" t="s">
        <v>160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72</v>
      </c>
      <c r="D63" s="43"/>
      <c r="E63" s="43"/>
      <c r="F63" s="43"/>
      <c r="G63" s="43"/>
      <c r="H63" s="43"/>
      <c r="I63" s="43"/>
      <c r="J63" s="105">
        <f>J91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161</v>
      </c>
    </row>
    <row r="64" s="9" customFormat="1" ht="24.96" customHeight="1">
      <c r="A64" s="9"/>
      <c r="B64" s="178"/>
      <c r="C64" s="179"/>
      <c r="D64" s="180" t="s">
        <v>162</v>
      </c>
      <c r="E64" s="181"/>
      <c r="F64" s="181"/>
      <c r="G64" s="181"/>
      <c r="H64" s="181"/>
      <c r="I64" s="181"/>
      <c r="J64" s="182">
        <f>J92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163</v>
      </c>
      <c r="E65" s="186"/>
      <c r="F65" s="186"/>
      <c r="G65" s="186"/>
      <c r="H65" s="186"/>
      <c r="I65" s="186"/>
      <c r="J65" s="187">
        <f>J93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8"/>
      <c r="D66" s="185" t="s">
        <v>498</v>
      </c>
      <c r="E66" s="186"/>
      <c r="F66" s="186"/>
      <c r="G66" s="186"/>
      <c r="H66" s="186"/>
      <c r="I66" s="186"/>
      <c r="J66" s="187">
        <f>J124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8"/>
      <c r="D67" s="185" t="s">
        <v>593</v>
      </c>
      <c r="E67" s="186"/>
      <c r="F67" s="186"/>
      <c r="G67" s="186"/>
      <c r="H67" s="186"/>
      <c r="I67" s="186"/>
      <c r="J67" s="187">
        <f>J130</f>
        <v>0</v>
      </c>
      <c r="K67" s="128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8"/>
      <c r="D68" s="185" t="s">
        <v>499</v>
      </c>
      <c r="E68" s="186"/>
      <c r="F68" s="186"/>
      <c r="G68" s="186"/>
      <c r="H68" s="186"/>
      <c r="I68" s="186"/>
      <c r="J68" s="187">
        <f>J136</f>
        <v>0</v>
      </c>
      <c r="K68" s="128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28"/>
      <c r="D69" s="185" t="s">
        <v>166</v>
      </c>
      <c r="E69" s="186"/>
      <c r="F69" s="186"/>
      <c r="G69" s="186"/>
      <c r="H69" s="186"/>
      <c r="I69" s="186"/>
      <c r="J69" s="187">
        <f>J141</f>
        <v>0</v>
      </c>
      <c r="K69" s="128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167</v>
      </c>
      <c r="D76" s="43"/>
      <c r="E76" s="43"/>
      <c r="F76" s="43"/>
      <c r="G76" s="43"/>
      <c r="H76" s="43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73" t="str">
        <f>E7</f>
        <v>Rekonstrukce LC Bohunka</v>
      </c>
      <c r="F79" s="35"/>
      <c r="G79" s="35"/>
      <c r="H79" s="35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" customFormat="1" ht="12" customHeight="1">
      <c r="B80" s="24"/>
      <c r="C80" s="35" t="s">
        <v>148</v>
      </c>
      <c r="D80" s="25"/>
      <c r="E80" s="25"/>
      <c r="F80" s="25"/>
      <c r="G80" s="25"/>
      <c r="H80" s="25"/>
      <c r="I80" s="25"/>
      <c r="J80" s="25"/>
      <c r="K80" s="25"/>
      <c r="L80" s="23"/>
    </row>
    <row r="81" s="2" customFormat="1" ht="16.5" customHeight="1">
      <c r="A81" s="41"/>
      <c r="B81" s="42"/>
      <c r="C81" s="43"/>
      <c r="D81" s="43"/>
      <c r="E81" s="173" t="s">
        <v>496</v>
      </c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154</v>
      </c>
      <c r="D82" s="43"/>
      <c r="E82" s="43"/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30" customHeight="1">
      <c r="A83" s="41"/>
      <c r="B83" s="42"/>
      <c r="C83" s="43"/>
      <c r="D83" s="43"/>
      <c r="E83" s="72" t="str">
        <f>E11</f>
        <v>24039-14XC-SO-03-03 - 007.14 - Vtoková jímka na trubním propustku DN do 800 mm</v>
      </c>
      <c r="F83" s="43"/>
      <c r="G83" s="43"/>
      <c r="H83" s="43"/>
      <c r="I83" s="43"/>
      <c r="J83" s="43"/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21</v>
      </c>
      <c r="D85" s="43"/>
      <c r="E85" s="43"/>
      <c r="F85" s="30" t="str">
        <f>F14</f>
        <v>k.ú. Milonice, Lažany</v>
      </c>
      <c r="G85" s="43"/>
      <c r="H85" s="43"/>
      <c r="I85" s="35" t="s">
        <v>23</v>
      </c>
      <c r="J85" s="75" t="str">
        <f>IF(J14="","",J14)</f>
        <v>30. 4. 2024</v>
      </c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25.65" customHeight="1">
      <c r="A87" s="41"/>
      <c r="B87" s="42"/>
      <c r="C87" s="35" t="s">
        <v>25</v>
      </c>
      <c r="D87" s="43"/>
      <c r="E87" s="43"/>
      <c r="F87" s="30" t="str">
        <f>E17</f>
        <v>Lesy města Brna, a.s.</v>
      </c>
      <c r="G87" s="43"/>
      <c r="H87" s="43"/>
      <c r="I87" s="35" t="s">
        <v>33</v>
      </c>
      <c r="J87" s="39" t="str">
        <f>E23</f>
        <v>Regioprojekt Brno, s.r.o.</v>
      </c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31</v>
      </c>
      <c r="D88" s="43"/>
      <c r="E88" s="43"/>
      <c r="F88" s="30" t="str">
        <f>IF(E20="","",E20)</f>
        <v>Vyplň údaj</v>
      </c>
      <c r="G88" s="43"/>
      <c r="H88" s="43"/>
      <c r="I88" s="35" t="s">
        <v>36</v>
      </c>
      <c r="J88" s="39" t="str">
        <f>E26</f>
        <v>Ing. Ondřej Ševčík</v>
      </c>
      <c r="K88" s="43"/>
      <c r="L88" s="14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0.32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11" customFormat="1" ht="29.28" customHeight="1">
      <c r="A90" s="189"/>
      <c r="B90" s="190"/>
      <c r="C90" s="191" t="s">
        <v>168</v>
      </c>
      <c r="D90" s="192" t="s">
        <v>59</v>
      </c>
      <c r="E90" s="192" t="s">
        <v>55</v>
      </c>
      <c r="F90" s="192" t="s">
        <v>56</v>
      </c>
      <c r="G90" s="192" t="s">
        <v>169</v>
      </c>
      <c r="H90" s="192" t="s">
        <v>170</v>
      </c>
      <c r="I90" s="192" t="s">
        <v>171</v>
      </c>
      <c r="J90" s="192" t="s">
        <v>160</v>
      </c>
      <c r="K90" s="193" t="s">
        <v>172</v>
      </c>
      <c r="L90" s="194"/>
      <c r="M90" s="95" t="s">
        <v>19</v>
      </c>
      <c r="N90" s="96" t="s">
        <v>44</v>
      </c>
      <c r="O90" s="96" t="s">
        <v>173</v>
      </c>
      <c r="P90" s="96" t="s">
        <v>174</v>
      </c>
      <c r="Q90" s="96" t="s">
        <v>175</v>
      </c>
      <c r="R90" s="96" t="s">
        <v>176</v>
      </c>
      <c r="S90" s="96" t="s">
        <v>177</v>
      </c>
      <c r="T90" s="97" t="s">
        <v>178</v>
      </c>
      <c r="U90" s="189"/>
      <c r="V90" s="189"/>
      <c r="W90" s="189"/>
      <c r="X90" s="189"/>
      <c r="Y90" s="189"/>
      <c r="Z90" s="189"/>
      <c r="AA90" s="189"/>
      <c r="AB90" s="189"/>
      <c r="AC90" s="189"/>
      <c r="AD90" s="189"/>
      <c r="AE90" s="189"/>
    </row>
    <row r="91" s="2" customFormat="1" ht="22.8" customHeight="1">
      <c r="A91" s="41"/>
      <c r="B91" s="42"/>
      <c r="C91" s="102" t="s">
        <v>179</v>
      </c>
      <c r="D91" s="43"/>
      <c r="E91" s="43"/>
      <c r="F91" s="43"/>
      <c r="G91" s="43"/>
      <c r="H91" s="43"/>
      <c r="I91" s="43"/>
      <c r="J91" s="195">
        <f>BK91</f>
        <v>0</v>
      </c>
      <c r="K91" s="43"/>
      <c r="L91" s="47"/>
      <c r="M91" s="98"/>
      <c r="N91" s="196"/>
      <c r="O91" s="99"/>
      <c r="P91" s="197">
        <f>P92</f>
        <v>0</v>
      </c>
      <c r="Q91" s="99"/>
      <c r="R91" s="197">
        <f>R92</f>
        <v>23.7975888</v>
      </c>
      <c r="S91" s="99"/>
      <c r="T91" s="198">
        <f>T92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73</v>
      </c>
      <c r="AU91" s="20" t="s">
        <v>161</v>
      </c>
      <c r="BK91" s="199">
        <f>BK92</f>
        <v>0</v>
      </c>
    </row>
    <row r="92" s="12" customFormat="1" ht="25.92" customHeight="1">
      <c r="A92" s="12"/>
      <c r="B92" s="200"/>
      <c r="C92" s="201"/>
      <c r="D92" s="202" t="s">
        <v>73</v>
      </c>
      <c r="E92" s="203" t="s">
        <v>180</v>
      </c>
      <c r="F92" s="203" t="s">
        <v>181</v>
      </c>
      <c r="G92" s="201"/>
      <c r="H92" s="201"/>
      <c r="I92" s="204"/>
      <c r="J92" s="205">
        <f>BK92</f>
        <v>0</v>
      </c>
      <c r="K92" s="201"/>
      <c r="L92" s="206"/>
      <c r="M92" s="207"/>
      <c r="N92" s="208"/>
      <c r="O92" s="208"/>
      <c r="P92" s="209">
        <f>P93+P124+P130+P136+P141</f>
        <v>0</v>
      </c>
      <c r="Q92" s="208"/>
      <c r="R92" s="209">
        <f>R93+R124+R130+R136+R141</f>
        <v>23.7975888</v>
      </c>
      <c r="S92" s="208"/>
      <c r="T92" s="210">
        <f>T93+T124+T130+T136+T141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1" t="s">
        <v>81</v>
      </c>
      <c r="AT92" s="212" t="s">
        <v>73</v>
      </c>
      <c r="AU92" s="212" t="s">
        <v>74</v>
      </c>
      <c r="AY92" s="211" t="s">
        <v>182</v>
      </c>
      <c r="BK92" s="213">
        <f>BK93+BK124+BK130+BK136+BK141</f>
        <v>0</v>
      </c>
    </row>
    <row r="93" s="12" customFormat="1" ht="22.8" customHeight="1">
      <c r="A93" s="12"/>
      <c r="B93" s="200"/>
      <c r="C93" s="201"/>
      <c r="D93" s="202" t="s">
        <v>73</v>
      </c>
      <c r="E93" s="214" t="s">
        <v>81</v>
      </c>
      <c r="F93" s="214" t="s">
        <v>183</v>
      </c>
      <c r="G93" s="201"/>
      <c r="H93" s="201"/>
      <c r="I93" s="204"/>
      <c r="J93" s="215">
        <f>BK93</f>
        <v>0</v>
      </c>
      <c r="K93" s="201"/>
      <c r="L93" s="206"/>
      <c r="M93" s="207"/>
      <c r="N93" s="208"/>
      <c r="O93" s="208"/>
      <c r="P93" s="209">
        <f>SUM(P94:P123)</f>
        <v>0</v>
      </c>
      <c r="Q93" s="208"/>
      <c r="R93" s="209">
        <f>SUM(R94:R123)</f>
        <v>0</v>
      </c>
      <c r="S93" s="208"/>
      <c r="T93" s="210">
        <f>SUM(T94:T123)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81</v>
      </c>
      <c r="AT93" s="212" t="s">
        <v>73</v>
      </c>
      <c r="AU93" s="212" t="s">
        <v>81</v>
      </c>
      <c r="AY93" s="211" t="s">
        <v>182</v>
      </c>
      <c r="BK93" s="213">
        <f>SUM(BK94:BK123)</f>
        <v>0</v>
      </c>
    </row>
    <row r="94" s="2" customFormat="1" ht="44.25" customHeight="1">
      <c r="A94" s="41"/>
      <c r="B94" s="42"/>
      <c r="C94" s="216" t="s">
        <v>81</v>
      </c>
      <c r="D94" s="216" t="s">
        <v>184</v>
      </c>
      <c r="E94" s="217" t="s">
        <v>505</v>
      </c>
      <c r="F94" s="218" t="s">
        <v>506</v>
      </c>
      <c r="G94" s="219" t="s">
        <v>214</v>
      </c>
      <c r="H94" s="220">
        <v>8.5</v>
      </c>
      <c r="I94" s="221"/>
      <c r="J94" s="222">
        <f>ROUND(I94*H94,2)</f>
        <v>0</v>
      </c>
      <c r="K94" s="218" t="s">
        <v>187</v>
      </c>
      <c r="L94" s="47"/>
      <c r="M94" s="223" t="s">
        <v>19</v>
      </c>
      <c r="N94" s="224" t="s">
        <v>45</v>
      </c>
      <c r="O94" s="87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7" t="s">
        <v>188</v>
      </c>
      <c r="AT94" s="227" t="s">
        <v>184</v>
      </c>
      <c r="AU94" s="227" t="s">
        <v>83</v>
      </c>
      <c r="AY94" s="20" t="s">
        <v>182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81</v>
      </c>
      <c r="BK94" s="228">
        <f>ROUND(I94*H94,2)</f>
        <v>0</v>
      </c>
      <c r="BL94" s="20" t="s">
        <v>188</v>
      </c>
      <c r="BM94" s="227" t="s">
        <v>666</v>
      </c>
    </row>
    <row r="95" s="2" customFormat="1">
      <c r="A95" s="41"/>
      <c r="B95" s="42"/>
      <c r="C95" s="43"/>
      <c r="D95" s="229" t="s">
        <v>190</v>
      </c>
      <c r="E95" s="43"/>
      <c r="F95" s="230" t="s">
        <v>508</v>
      </c>
      <c r="G95" s="43"/>
      <c r="H95" s="43"/>
      <c r="I95" s="231"/>
      <c r="J95" s="43"/>
      <c r="K95" s="43"/>
      <c r="L95" s="47"/>
      <c r="M95" s="232"/>
      <c r="N95" s="233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190</v>
      </c>
      <c r="AU95" s="20" t="s">
        <v>83</v>
      </c>
    </row>
    <row r="96" s="15" customFormat="1">
      <c r="A96" s="15"/>
      <c r="B96" s="257"/>
      <c r="C96" s="258"/>
      <c r="D96" s="236" t="s">
        <v>192</v>
      </c>
      <c r="E96" s="259" t="s">
        <v>19</v>
      </c>
      <c r="F96" s="260" t="s">
        <v>667</v>
      </c>
      <c r="G96" s="258"/>
      <c r="H96" s="259" t="s">
        <v>19</v>
      </c>
      <c r="I96" s="261"/>
      <c r="J96" s="258"/>
      <c r="K96" s="258"/>
      <c r="L96" s="262"/>
      <c r="M96" s="263"/>
      <c r="N96" s="264"/>
      <c r="O96" s="264"/>
      <c r="P96" s="264"/>
      <c r="Q96" s="264"/>
      <c r="R96" s="264"/>
      <c r="S96" s="264"/>
      <c r="T96" s="26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66" t="s">
        <v>192</v>
      </c>
      <c r="AU96" s="266" t="s">
        <v>83</v>
      </c>
      <c r="AV96" s="15" t="s">
        <v>81</v>
      </c>
      <c r="AW96" s="15" t="s">
        <v>35</v>
      </c>
      <c r="AX96" s="15" t="s">
        <v>74</v>
      </c>
      <c r="AY96" s="266" t="s">
        <v>182</v>
      </c>
    </row>
    <row r="97" s="13" customFormat="1">
      <c r="A97" s="13"/>
      <c r="B97" s="234"/>
      <c r="C97" s="235"/>
      <c r="D97" s="236" t="s">
        <v>192</v>
      </c>
      <c r="E97" s="237" t="s">
        <v>19</v>
      </c>
      <c r="F97" s="238" t="s">
        <v>668</v>
      </c>
      <c r="G97" s="235"/>
      <c r="H97" s="239">
        <v>17</v>
      </c>
      <c r="I97" s="240"/>
      <c r="J97" s="235"/>
      <c r="K97" s="235"/>
      <c r="L97" s="241"/>
      <c r="M97" s="242"/>
      <c r="N97" s="243"/>
      <c r="O97" s="243"/>
      <c r="P97" s="243"/>
      <c r="Q97" s="243"/>
      <c r="R97" s="243"/>
      <c r="S97" s="243"/>
      <c r="T97" s="24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5" t="s">
        <v>192</v>
      </c>
      <c r="AU97" s="245" t="s">
        <v>83</v>
      </c>
      <c r="AV97" s="13" t="s">
        <v>83</v>
      </c>
      <c r="AW97" s="13" t="s">
        <v>35</v>
      </c>
      <c r="AX97" s="13" t="s">
        <v>74</v>
      </c>
      <c r="AY97" s="245" t="s">
        <v>182</v>
      </c>
    </row>
    <row r="98" s="16" customFormat="1">
      <c r="A98" s="16"/>
      <c r="B98" s="267"/>
      <c r="C98" s="268"/>
      <c r="D98" s="236" t="s">
        <v>192</v>
      </c>
      <c r="E98" s="269" t="s">
        <v>19</v>
      </c>
      <c r="F98" s="270" t="s">
        <v>269</v>
      </c>
      <c r="G98" s="268"/>
      <c r="H98" s="271">
        <v>17</v>
      </c>
      <c r="I98" s="272"/>
      <c r="J98" s="268"/>
      <c r="K98" s="268"/>
      <c r="L98" s="273"/>
      <c r="M98" s="274"/>
      <c r="N98" s="275"/>
      <c r="O98" s="275"/>
      <c r="P98" s="275"/>
      <c r="Q98" s="275"/>
      <c r="R98" s="275"/>
      <c r="S98" s="275"/>
      <c r="T98" s="27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T98" s="277" t="s">
        <v>192</v>
      </c>
      <c r="AU98" s="277" t="s">
        <v>83</v>
      </c>
      <c r="AV98" s="16" t="s">
        <v>203</v>
      </c>
      <c r="AW98" s="16" t="s">
        <v>35</v>
      </c>
      <c r="AX98" s="16" t="s">
        <v>74</v>
      </c>
      <c r="AY98" s="277" t="s">
        <v>182</v>
      </c>
    </row>
    <row r="99" s="14" customFormat="1">
      <c r="A99" s="14"/>
      <c r="B99" s="246"/>
      <c r="C99" s="247"/>
      <c r="D99" s="236" t="s">
        <v>192</v>
      </c>
      <c r="E99" s="248" t="s">
        <v>585</v>
      </c>
      <c r="F99" s="249" t="s">
        <v>197</v>
      </c>
      <c r="G99" s="247"/>
      <c r="H99" s="250">
        <v>17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6" t="s">
        <v>192</v>
      </c>
      <c r="AU99" s="256" t="s">
        <v>83</v>
      </c>
      <c r="AV99" s="14" t="s">
        <v>188</v>
      </c>
      <c r="AW99" s="14" t="s">
        <v>35</v>
      </c>
      <c r="AX99" s="14" t="s">
        <v>74</v>
      </c>
      <c r="AY99" s="256" t="s">
        <v>182</v>
      </c>
    </row>
    <row r="100" s="13" customFormat="1">
      <c r="A100" s="13"/>
      <c r="B100" s="234"/>
      <c r="C100" s="235"/>
      <c r="D100" s="236" t="s">
        <v>192</v>
      </c>
      <c r="E100" s="237" t="s">
        <v>19</v>
      </c>
      <c r="F100" s="238" t="s">
        <v>599</v>
      </c>
      <c r="G100" s="235"/>
      <c r="H100" s="239">
        <v>8.5</v>
      </c>
      <c r="I100" s="240"/>
      <c r="J100" s="235"/>
      <c r="K100" s="235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192</v>
      </c>
      <c r="AU100" s="245" t="s">
        <v>83</v>
      </c>
      <c r="AV100" s="13" t="s">
        <v>83</v>
      </c>
      <c r="AW100" s="13" t="s">
        <v>35</v>
      </c>
      <c r="AX100" s="13" t="s">
        <v>74</v>
      </c>
      <c r="AY100" s="245" t="s">
        <v>182</v>
      </c>
    </row>
    <row r="101" s="14" customFormat="1">
      <c r="A101" s="14"/>
      <c r="B101" s="246"/>
      <c r="C101" s="247"/>
      <c r="D101" s="236" t="s">
        <v>192</v>
      </c>
      <c r="E101" s="248" t="s">
        <v>19</v>
      </c>
      <c r="F101" s="249" t="s">
        <v>197</v>
      </c>
      <c r="G101" s="247"/>
      <c r="H101" s="250">
        <v>8.5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6" t="s">
        <v>192</v>
      </c>
      <c r="AU101" s="256" t="s">
        <v>83</v>
      </c>
      <c r="AV101" s="14" t="s">
        <v>188</v>
      </c>
      <c r="AW101" s="14" t="s">
        <v>35</v>
      </c>
      <c r="AX101" s="14" t="s">
        <v>81</v>
      </c>
      <c r="AY101" s="256" t="s">
        <v>182</v>
      </c>
    </row>
    <row r="102" s="2" customFormat="1" ht="44.25" customHeight="1">
      <c r="A102" s="41"/>
      <c r="B102" s="42"/>
      <c r="C102" s="216" t="s">
        <v>83</v>
      </c>
      <c r="D102" s="216" t="s">
        <v>184</v>
      </c>
      <c r="E102" s="217" t="s">
        <v>514</v>
      </c>
      <c r="F102" s="218" t="s">
        <v>515</v>
      </c>
      <c r="G102" s="219" t="s">
        <v>214</v>
      </c>
      <c r="H102" s="220">
        <v>8.5</v>
      </c>
      <c r="I102" s="221"/>
      <c r="J102" s="222">
        <f>ROUND(I102*H102,2)</f>
        <v>0</v>
      </c>
      <c r="K102" s="218" t="s">
        <v>187</v>
      </c>
      <c r="L102" s="47"/>
      <c r="M102" s="223" t="s">
        <v>19</v>
      </c>
      <c r="N102" s="224" t="s">
        <v>45</v>
      </c>
      <c r="O102" s="87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7" t="s">
        <v>188</v>
      </c>
      <c r="AT102" s="227" t="s">
        <v>184</v>
      </c>
      <c r="AU102" s="227" t="s">
        <v>83</v>
      </c>
      <c r="AY102" s="20" t="s">
        <v>182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20" t="s">
        <v>81</v>
      </c>
      <c r="BK102" s="228">
        <f>ROUND(I102*H102,2)</f>
        <v>0</v>
      </c>
      <c r="BL102" s="20" t="s">
        <v>188</v>
      </c>
      <c r="BM102" s="227" t="s">
        <v>669</v>
      </c>
    </row>
    <row r="103" s="2" customFormat="1">
      <c r="A103" s="41"/>
      <c r="B103" s="42"/>
      <c r="C103" s="43"/>
      <c r="D103" s="229" t="s">
        <v>190</v>
      </c>
      <c r="E103" s="43"/>
      <c r="F103" s="230" t="s">
        <v>517</v>
      </c>
      <c r="G103" s="43"/>
      <c r="H103" s="43"/>
      <c r="I103" s="231"/>
      <c r="J103" s="43"/>
      <c r="K103" s="43"/>
      <c r="L103" s="47"/>
      <c r="M103" s="232"/>
      <c r="N103" s="233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190</v>
      </c>
      <c r="AU103" s="20" t="s">
        <v>83</v>
      </c>
    </row>
    <row r="104" s="13" customFormat="1">
      <c r="A104" s="13"/>
      <c r="B104" s="234"/>
      <c r="C104" s="235"/>
      <c r="D104" s="236" t="s">
        <v>192</v>
      </c>
      <c r="E104" s="237" t="s">
        <v>19</v>
      </c>
      <c r="F104" s="238" t="s">
        <v>599</v>
      </c>
      <c r="G104" s="235"/>
      <c r="H104" s="239">
        <v>8.5</v>
      </c>
      <c r="I104" s="240"/>
      <c r="J104" s="235"/>
      <c r="K104" s="235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192</v>
      </c>
      <c r="AU104" s="245" t="s">
        <v>83</v>
      </c>
      <c r="AV104" s="13" t="s">
        <v>83</v>
      </c>
      <c r="AW104" s="13" t="s">
        <v>35</v>
      </c>
      <c r="AX104" s="13" t="s">
        <v>81</v>
      </c>
      <c r="AY104" s="245" t="s">
        <v>182</v>
      </c>
    </row>
    <row r="105" s="2" customFormat="1" ht="62.7" customHeight="1">
      <c r="A105" s="41"/>
      <c r="B105" s="42"/>
      <c r="C105" s="216" t="s">
        <v>203</v>
      </c>
      <c r="D105" s="216" t="s">
        <v>184</v>
      </c>
      <c r="E105" s="217" t="s">
        <v>518</v>
      </c>
      <c r="F105" s="218" t="s">
        <v>519</v>
      </c>
      <c r="G105" s="219" t="s">
        <v>214</v>
      </c>
      <c r="H105" s="220">
        <v>49.399999999999999</v>
      </c>
      <c r="I105" s="221"/>
      <c r="J105" s="222">
        <f>ROUND(I105*H105,2)</f>
        <v>0</v>
      </c>
      <c r="K105" s="218" t="s">
        <v>187</v>
      </c>
      <c r="L105" s="47"/>
      <c r="M105" s="223" t="s">
        <v>19</v>
      </c>
      <c r="N105" s="224" t="s">
        <v>45</v>
      </c>
      <c r="O105" s="87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7" t="s">
        <v>188</v>
      </c>
      <c r="AT105" s="227" t="s">
        <v>184</v>
      </c>
      <c r="AU105" s="227" t="s">
        <v>83</v>
      </c>
      <c r="AY105" s="20" t="s">
        <v>182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20" t="s">
        <v>81</v>
      </c>
      <c r="BK105" s="228">
        <f>ROUND(I105*H105,2)</f>
        <v>0</v>
      </c>
      <c r="BL105" s="20" t="s">
        <v>188</v>
      </c>
      <c r="BM105" s="227" t="s">
        <v>670</v>
      </c>
    </row>
    <row r="106" s="2" customFormat="1">
      <c r="A106" s="41"/>
      <c r="B106" s="42"/>
      <c r="C106" s="43"/>
      <c r="D106" s="229" t="s">
        <v>190</v>
      </c>
      <c r="E106" s="43"/>
      <c r="F106" s="230" t="s">
        <v>521</v>
      </c>
      <c r="G106" s="43"/>
      <c r="H106" s="43"/>
      <c r="I106" s="231"/>
      <c r="J106" s="43"/>
      <c r="K106" s="43"/>
      <c r="L106" s="47"/>
      <c r="M106" s="232"/>
      <c r="N106" s="233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190</v>
      </c>
      <c r="AU106" s="20" t="s">
        <v>83</v>
      </c>
    </row>
    <row r="107" s="13" customFormat="1">
      <c r="A107" s="13"/>
      <c r="B107" s="234"/>
      <c r="C107" s="235"/>
      <c r="D107" s="236" t="s">
        <v>192</v>
      </c>
      <c r="E107" s="237" t="s">
        <v>19</v>
      </c>
      <c r="F107" s="238" t="s">
        <v>602</v>
      </c>
      <c r="G107" s="235"/>
      <c r="H107" s="239">
        <v>5.5999999999999996</v>
      </c>
      <c r="I107" s="240"/>
      <c r="J107" s="235"/>
      <c r="K107" s="235"/>
      <c r="L107" s="241"/>
      <c r="M107" s="242"/>
      <c r="N107" s="243"/>
      <c r="O107" s="243"/>
      <c r="P107" s="243"/>
      <c r="Q107" s="243"/>
      <c r="R107" s="243"/>
      <c r="S107" s="243"/>
      <c r="T107" s="24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5" t="s">
        <v>192</v>
      </c>
      <c r="AU107" s="245" t="s">
        <v>83</v>
      </c>
      <c r="AV107" s="13" t="s">
        <v>83</v>
      </c>
      <c r="AW107" s="13" t="s">
        <v>35</v>
      </c>
      <c r="AX107" s="13" t="s">
        <v>74</v>
      </c>
      <c r="AY107" s="245" t="s">
        <v>182</v>
      </c>
    </row>
    <row r="108" s="13" customFormat="1">
      <c r="A108" s="13"/>
      <c r="B108" s="234"/>
      <c r="C108" s="235"/>
      <c r="D108" s="236" t="s">
        <v>192</v>
      </c>
      <c r="E108" s="237" t="s">
        <v>19</v>
      </c>
      <c r="F108" s="238" t="s">
        <v>587</v>
      </c>
      <c r="G108" s="235"/>
      <c r="H108" s="239">
        <v>43.799999999999997</v>
      </c>
      <c r="I108" s="240"/>
      <c r="J108" s="235"/>
      <c r="K108" s="235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192</v>
      </c>
      <c r="AU108" s="245" t="s">
        <v>83</v>
      </c>
      <c r="AV108" s="13" t="s">
        <v>83</v>
      </c>
      <c r="AW108" s="13" t="s">
        <v>35</v>
      </c>
      <c r="AX108" s="13" t="s">
        <v>74</v>
      </c>
      <c r="AY108" s="245" t="s">
        <v>182</v>
      </c>
    </row>
    <row r="109" s="14" customFormat="1">
      <c r="A109" s="14"/>
      <c r="B109" s="246"/>
      <c r="C109" s="247"/>
      <c r="D109" s="236" t="s">
        <v>192</v>
      </c>
      <c r="E109" s="248" t="s">
        <v>19</v>
      </c>
      <c r="F109" s="249" t="s">
        <v>197</v>
      </c>
      <c r="G109" s="247"/>
      <c r="H109" s="250">
        <v>49.399999999999999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6" t="s">
        <v>192</v>
      </c>
      <c r="AU109" s="256" t="s">
        <v>83</v>
      </c>
      <c r="AV109" s="14" t="s">
        <v>188</v>
      </c>
      <c r="AW109" s="14" t="s">
        <v>35</v>
      </c>
      <c r="AX109" s="14" t="s">
        <v>81</v>
      </c>
      <c r="AY109" s="256" t="s">
        <v>182</v>
      </c>
    </row>
    <row r="110" s="2" customFormat="1" ht="62.7" customHeight="1">
      <c r="A110" s="41"/>
      <c r="B110" s="42"/>
      <c r="C110" s="216" t="s">
        <v>188</v>
      </c>
      <c r="D110" s="216" t="s">
        <v>184</v>
      </c>
      <c r="E110" s="217" t="s">
        <v>523</v>
      </c>
      <c r="F110" s="218" t="s">
        <v>524</v>
      </c>
      <c r="G110" s="219" t="s">
        <v>214</v>
      </c>
      <c r="H110" s="220">
        <v>1.3999999999999999</v>
      </c>
      <c r="I110" s="221"/>
      <c r="J110" s="222">
        <f>ROUND(I110*H110,2)</f>
        <v>0</v>
      </c>
      <c r="K110" s="218" t="s">
        <v>187</v>
      </c>
      <c r="L110" s="47"/>
      <c r="M110" s="223" t="s">
        <v>19</v>
      </c>
      <c r="N110" s="224" t="s">
        <v>45</v>
      </c>
      <c r="O110" s="87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7" t="s">
        <v>188</v>
      </c>
      <c r="AT110" s="227" t="s">
        <v>184</v>
      </c>
      <c r="AU110" s="227" t="s">
        <v>83</v>
      </c>
      <c r="AY110" s="20" t="s">
        <v>182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20" t="s">
        <v>81</v>
      </c>
      <c r="BK110" s="228">
        <f>ROUND(I110*H110,2)</f>
        <v>0</v>
      </c>
      <c r="BL110" s="20" t="s">
        <v>188</v>
      </c>
      <c r="BM110" s="227" t="s">
        <v>671</v>
      </c>
    </row>
    <row r="111" s="2" customFormat="1">
      <c r="A111" s="41"/>
      <c r="B111" s="42"/>
      <c r="C111" s="43"/>
      <c r="D111" s="229" t="s">
        <v>190</v>
      </c>
      <c r="E111" s="43"/>
      <c r="F111" s="230" t="s">
        <v>526</v>
      </c>
      <c r="G111" s="43"/>
      <c r="H111" s="43"/>
      <c r="I111" s="231"/>
      <c r="J111" s="43"/>
      <c r="K111" s="43"/>
      <c r="L111" s="47"/>
      <c r="M111" s="232"/>
      <c r="N111" s="233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190</v>
      </c>
      <c r="AU111" s="20" t="s">
        <v>83</v>
      </c>
    </row>
    <row r="112" s="13" customFormat="1">
      <c r="A112" s="13"/>
      <c r="B112" s="234"/>
      <c r="C112" s="235"/>
      <c r="D112" s="236" t="s">
        <v>192</v>
      </c>
      <c r="E112" s="237" t="s">
        <v>19</v>
      </c>
      <c r="F112" s="238" t="s">
        <v>604</v>
      </c>
      <c r="G112" s="235"/>
      <c r="H112" s="239">
        <v>1.3999999999999999</v>
      </c>
      <c r="I112" s="240"/>
      <c r="J112" s="235"/>
      <c r="K112" s="235"/>
      <c r="L112" s="241"/>
      <c r="M112" s="242"/>
      <c r="N112" s="243"/>
      <c r="O112" s="243"/>
      <c r="P112" s="243"/>
      <c r="Q112" s="243"/>
      <c r="R112" s="243"/>
      <c r="S112" s="243"/>
      <c r="T112" s="24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5" t="s">
        <v>192</v>
      </c>
      <c r="AU112" s="245" t="s">
        <v>83</v>
      </c>
      <c r="AV112" s="13" t="s">
        <v>83</v>
      </c>
      <c r="AW112" s="13" t="s">
        <v>35</v>
      </c>
      <c r="AX112" s="13" t="s">
        <v>81</v>
      </c>
      <c r="AY112" s="245" t="s">
        <v>182</v>
      </c>
    </row>
    <row r="113" s="2" customFormat="1" ht="37.8" customHeight="1">
      <c r="A113" s="41"/>
      <c r="B113" s="42"/>
      <c r="C113" s="216" t="s">
        <v>150</v>
      </c>
      <c r="D113" s="216" t="s">
        <v>184</v>
      </c>
      <c r="E113" s="217" t="s">
        <v>528</v>
      </c>
      <c r="F113" s="218" t="s">
        <v>529</v>
      </c>
      <c r="G113" s="219" t="s">
        <v>214</v>
      </c>
      <c r="H113" s="220">
        <v>7</v>
      </c>
      <c r="I113" s="221"/>
      <c r="J113" s="222">
        <f>ROUND(I113*H113,2)</f>
        <v>0</v>
      </c>
      <c r="K113" s="218" t="s">
        <v>187</v>
      </c>
      <c r="L113" s="47"/>
      <c r="M113" s="223" t="s">
        <v>19</v>
      </c>
      <c r="N113" s="224" t="s">
        <v>45</v>
      </c>
      <c r="O113" s="87"/>
      <c r="P113" s="225">
        <f>O113*H113</f>
        <v>0</v>
      </c>
      <c r="Q113" s="225">
        <v>0</v>
      </c>
      <c r="R113" s="225">
        <f>Q113*H113</f>
        <v>0</v>
      </c>
      <c r="S113" s="225">
        <v>0</v>
      </c>
      <c r="T113" s="226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7" t="s">
        <v>188</v>
      </c>
      <c r="AT113" s="227" t="s">
        <v>184</v>
      </c>
      <c r="AU113" s="227" t="s">
        <v>83</v>
      </c>
      <c r="AY113" s="20" t="s">
        <v>182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20" t="s">
        <v>81</v>
      </c>
      <c r="BK113" s="228">
        <f>ROUND(I113*H113,2)</f>
        <v>0</v>
      </c>
      <c r="BL113" s="20" t="s">
        <v>188</v>
      </c>
      <c r="BM113" s="227" t="s">
        <v>672</v>
      </c>
    </row>
    <row r="114" s="2" customFormat="1">
      <c r="A114" s="41"/>
      <c r="B114" s="42"/>
      <c r="C114" s="43"/>
      <c r="D114" s="229" t="s">
        <v>190</v>
      </c>
      <c r="E114" s="43"/>
      <c r="F114" s="230" t="s">
        <v>531</v>
      </c>
      <c r="G114" s="43"/>
      <c r="H114" s="43"/>
      <c r="I114" s="231"/>
      <c r="J114" s="43"/>
      <c r="K114" s="43"/>
      <c r="L114" s="47"/>
      <c r="M114" s="232"/>
      <c r="N114" s="233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190</v>
      </c>
      <c r="AU114" s="20" t="s">
        <v>83</v>
      </c>
    </row>
    <row r="115" s="13" customFormat="1">
      <c r="A115" s="13"/>
      <c r="B115" s="234"/>
      <c r="C115" s="235"/>
      <c r="D115" s="236" t="s">
        <v>192</v>
      </c>
      <c r="E115" s="237" t="s">
        <v>19</v>
      </c>
      <c r="F115" s="238" t="s">
        <v>585</v>
      </c>
      <c r="G115" s="235"/>
      <c r="H115" s="239">
        <v>17</v>
      </c>
      <c r="I115" s="240"/>
      <c r="J115" s="235"/>
      <c r="K115" s="235"/>
      <c r="L115" s="241"/>
      <c r="M115" s="242"/>
      <c r="N115" s="243"/>
      <c r="O115" s="243"/>
      <c r="P115" s="243"/>
      <c r="Q115" s="243"/>
      <c r="R115" s="243"/>
      <c r="S115" s="243"/>
      <c r="T115" s="24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5" t="s">
        <v>192</v>
      </c>
      <c r="AU115" s="245" t="s">
        <v>83</v>
      </c>
      <c r="AV115" s="13" t="s">
        <v>83</v>
      </c>
      <c r="AW115" s="13" t="s">
        <v>35</v>
      </c>
      <c r="AX115" s="13" t="s">
        <v>74</v>
      </c>
      <c r="AY115" s="245" t="s">
        <v>182</v>
      </c>
    </row>
    <row r="116" s="13" customFormat="1">
      <c r="A116" s="13"/>
      <c r="B116" s="234"/>
      <c r="C116" s="235"/>
      <c r="D116" s="236" t="s">
        <v>192</v>
      </c>
      <c r="E116" s="237" t="s">
        <v>19</v>
      </c>
      <c r="F116" s="238" t="s">
        <v>606</v>
      </c>
      <c r="G116" s="235"/>
      <c r="H116" s="239">
        <v>-10</v>
      </c>
      <c r="I116" s="240"/>
      <c r="J116" s="235"/>
      <c r="K116" s="235"/>
      <c r="L116" s="241"/>
      <c r="M116" s="242"/>
      <c r="N116" s="243"/>
      <c r="O116" s="243"/>
      <c r="P116" s="243"/>
      <c r="Q116" s="243"/>
      <c r="R116" s="243"/>
      <c r="S116" s="243"/>
      <c r="T116" s="24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5" t="s">
        <v>192</v>
      </c>
      <c r="AU116" s="245" t="s">
        <v>83</v>
      </c>
      <c r="AV116" s="13" t="s">
        <v>83</v>
      </c>
      <c r="AW116" s="13" t="s">
        <v>35</v>
      </c>
      <c r="AX116" s="13" t="s">
        <v>74</v>
      </c>
      <c r="AY116" s="245" t="s">
        <v>182</v>
      </c>
    </row>
    <row r="117" s="14" customFormat="1">
      <c r="A117" s="14"/>
      <c r="B117" s="246"/>
      <c r="C117" s="247"/>
      <c r="D117" s="236" t="s">
        <v>192</v>
      </c>
      <c r="E117" s="248" t="s">
        <v>19</v>
      </c>
      <c r="F117" s="249" t="s">
        <v>197</v>
      </c>
      <c r="G117" s="247"/>
      <c r="H117" s="250">
        <v>7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6" t="s">
        <v>192</v>
      </c>
      <c r="AU117" s="256" t="s">
        <v>83</v>
      </c>
      <c r="AV117" s="14" t="s">
        <v>188</v>
      </c>
      <c r="AW117" s="14" t="s">
        <v>35</v>
      </c>
      <c r="AX117" s="14" t="s">
        <v>81</v>
      </c>
      <c r="AY117" s="256" t="s">
        <v>182</v>
      </c>
    </row>
    <row r="118" s="2" customFormat="1" ht="44.25" customHeight="1">
      <c r="A118" s="41"/>
      <c r="B118" s="42"/>
      <c r="C118" s="216" t="s">
        <v>221</v>
      </c>
      <c r="D118" s="216" t="s">
        <v>184</v>
      </c>
      <c r="E118" s="217" t="s">
        <v>533</v>
      </c>
      <c r="F118" s="218" t="s">
        <v>534</v>
      </c>
      <c r="G118" s="219" t="s">
        <v>214</v>
      </c>
      <c r="H118" s="220">
        <v>10</v>
      </c>
      <c r="I118" s="221"/>
      <c r="J118" s="222">
        <f>ROUND(I118*H118,2)</f>
        <v>0</v>
      </c>
      <c r="K118" s="218" t="s">
        <v>187</v>
      </c>
      <c r="L118" s="47"/>
      <c r="M118" s="223" t="s">
        <v>19</v>
      </c>
      <c r="N118" s="224" t="s">
        <v>45</v>
      </c>
      <c r="O118" s="87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7" t="s">
        <v>188</v>
      </c>
      <c r="AT118" s="227" t="s">
        <v>184</v>
      </c>
      <c r="AU118" s="227" t="s">
        <v>83</v>
      </c>
      <c r="AY118" s="20" t="s">
        <v>182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20" t="s">
        <v>81</v>
      </c>
      <c r="BK118" s="228">
        <f>ROUND(I118*H118,2)</f>
        <v>0</v>
      </c>
      <c r="BL118" s="20" t="s">
        <v>188</v>
      </c>
      <c r="BM118" s="227" t="s">
        <v>673</v>
      </c>
    </row>
    <row r="119" s="2" customFormat="1">
      <c r="A119" s="41"/>
      <c r="B119" s="42"/>
      <c r="C119" s="43"/>
      <c r="D119" s="229" t="s">
        <v>190</v>
      </c>
      <c r="E119" s="43"/>
      <c r="F119" s="230" t="s">
        <v>536</v>
      </c>
      <c r="G119" s="43"/>
      <c r="H119" s="43"/>
      <c r="I119" s="231"/>
      <c r="J119" s="43"/>
      <c r="K119" s="43"/>
      <c r="L119" s="47"/>
      <c r="M119" s="232"/>
      <c r="N119" s="233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190</v>
      </c>
      <c r="AU119" s="20" t="s">
        <v>83</v>
      </c>
    </row>
    <row r="120" s="15" customFormat="1">
      <c r="A120" s="15"/>
      <c r="B120" s="257"/>
      <c r="C120" s="258"/>
      <c r="D120" s="236" t="s">
        <v>192</v>
      </c>
      <c r="E120" s="259" t="s">
        <v>19</v>
      </c>
      <c r="F120" s="260" t="s">
        <v>667</v>
      </c>
      <c r="G120" s="258"/>
      <c r="H120" s="259" t="s">
        <v>19</v>
      </c>
      <c r="I120" s="261"/>
      <c r="J120" s="258"/>
      <c r="K120" s="258"/>
      <c r="L120" s="262"/>
      <c r="M120" s="263"/>
      <c r="N120" s="264"/>
      <c r="O120" s="264"/>
      <c r="P120" s="264"/>
      <c r="Q120" s="264"/>
      <c r="R120" s="264"/>
      <c r="S120" s="264"/>
      <c r="T120" s="26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6" t="s">
        <v>192</v>
      </c>
      <c r="AU120" s="266" t="s">
        <v>83</v>
      </c>
      <c r="AV120" s="15" t="s">
        <v>81</v>
      </c>
      <c r="AW120" s="15" t="s">
        <v>35</v>
      </c>
      <c r="AX120" s="15" t="s">
        <v>74</v>
      </c>
      <c r="AY120" s="266" t="s">
        <v>182</v>
      </c>
    </row>
    <row r="121" s="13" customFormat="1">
      <c r="A121" s="13"/>
      <c r="B121" s="234"/>
      <c r="C121" s="235"/>
      <c r="D121" s="236" t="s">
        <v>192</v>
      </c>
      <c r="E121" s="237" t="s">
        <v>19</v>
      </c>
      <c r="F121" s="238" t="s">
        <v>674</v>
      </c>
      <c r="G121" s="235"/>
      <c r="H121" s="239">
        <v>10</v>
      </c>
      <c r="I121" s="240"/>
      <c r="J121" s="235"/>
      <c r="K121" s="235"/>
      <c r="L121" s="241"/>
      <c r="M121" s="242"/>
      <c r="N121" s="243"/>
      <c r="O121" s="243"/>
      <c r="P121" s="243"/>
      <c r="Q121" s="243"/>
      <c r="R121" s="243"/>
      <c r="S121" s="243"/>
      <c r="T121" s="24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5" t="s">
        <v>192</v>
      </c>
      <c r="AU121" s="245" t="s">
        <v>83</v>
      </c>
      <c r="AV121" s="13" t="s">
        <v>83</v>
      </c>
      <c r="AW121" s="13" t="s">
        <v>35</v>
      </c>
      <c r="AX121" s="13" t="s">
        <v>74</v>
      </c>
      <c r="AY121" s="245" t="s">
        <v>182</v>
      </c>
    </row>
    <row r="122" s="16" customFormat="1">
      <c r="A122" s="16"/>
      <c r="B122" s="267"/>
      <c r="C122" s="268"/>
      <c r="D122" s="236" t="s">
        <v>192</v>
      </c>
      <c r="E122" s="269" t="s">
        <v>19</v>
      </c>
      <c r="F122" s="270" t="s">
        <v>269</v>
      </c>
      <c r="G122" s="268"/>
      <c r="H122" s="271">
        <v>10</v>
      </c>
      <c r="I122" s="272"/>
      <c r="J122" s="268"/>
      <c r="K122" s="268"/>
      <c r="L122" s="273"/>
      <c r="M122" s="274"/>
      <c r="N122" s="275"/>
      <c r="O122" s="275"/>
      <c r="P122" s="275"/>
      <c r="Q122" s="275"/>
      <c r="R122" s="275"/>
      <c r="S122" s="275"/>
      <c r="T122" s="27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T122" s="277" t="s">
        <v>192</v>
      </c>
      <c r="AU122" s="277" t="s">
        <v>83</v>
      </c>
      <c r="AV122" s="16" t="s">
        <v>203</v>
      </c>
      <c r="AW122" s="16" t="s">
        <v>35</v>
      </c>
      <c r="AX122" s="16" t="s">
        <v>74</v>
      </c>
      <c r="AY122" s="277" t="s">
        <v>182</v>
      </c>
    </row>
    <row r="123" s="14" customFormat="1">
      <c r="A123" s="14"/>
      <c r="B123" s="246"/>
      <c r="C123" s="247"/>
      <c r="D123" s="236" t="s">
        <v>192</v>
      </c>
      <c r="E123" s="248" t="s">
        <v>590</v>
      </c>
      <c r="F123" s="249" t="s">
        <v>197</v>
      </c>
      <c r="G123" s="247"/>
      <c r="H123" s="250">
        <v>10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6" t="s">
        <v>192</v>
      </c>
      <c r="AU123" s="256" t="s">
        <v>83</v>
      </c>
      <c r="AV123" s="14" t="s">
        <v>188</v>
      </c>
      <c r="AW123" s="14" t="s">
        <v>35</v>
      </c>
      <c r="AX123" s="14" t="s">
        <v>81</v>
      </c>
      <c r="AY123" s="256" t="s">
        <v>182</v>
      </c>
    </row>
    <row r="124" s="12" customFormat="1" ht="22.8" customHeight="1">
      <c r="A124" s="12"/>
      <c r="B124" s="200"/>
      <c r="C124" s="201"/>
      <c r="D124" s="202" t="s">
        <v>73</v>
      </c>
      <c r="E124" s="214" t="s">
        <v>83</v>
      </c>
      <c r="F124" s="214" t="s">
        <v>540</v>
      </c>
      <c r="G124" s="201"/>
      <c r="H124" s="201"/>
      <c r="I124" s="204"/>
      <c r="J124" s="215">
        <f>BK124</f>
        <v>0</v>
      </c>
      <c r="K124" s="201"/>
      <c r="L124" s="206"/>
      <c r="M124" s="207"/>
      <c r="N124" s="208"/>
      <c r="O124" s="208"/>
      <c r="P124" s="209">
        <f>SUM(P125:P129)</f>
        <v>0</v>
      </c>
      <c r="Q124" s="208"/>
      <c r="R124" s="209">
        <f>SUM(R125:R129)</f>
        <v>0</v>
      </c>
      <c r="S124" s="208"/>
      <c r="T124" s="210">
        <f>SUM(T125:T129)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1" t="s">
        <v>81</v>
      </c>
      <c r="AT124" s="212" t="s">
        <v>73</v>
      </c>
      <c r="AU124" s="212" t="s">
        <v>81</v>
      </c>
      <c r="AY124" s="211" t="s">
        <v>182</v>
      </c>
      <c r="BK124" s="213">
        <f>SUM(BK125:BK129)</f>
        <v>0</v>
      </c>
    </row>
    <row r="125" s="2" customFormat="1" ht="24.15" customHeight="1">
      <c r="A125" s="41"/>
      <c r="B125" s="42"/>
      <c r="C125" s="216" t="s">
        <v>227</v>
      </c>
      <c r="D125" s="216" t="s">
        <v>184</v>
      </c>
      <c r="E125" s="217" t="s">
        <v>541</v>
      </c>
      <c r="F125" s="218" t="s">
        <v>542</v>
      </c>
      <c r="G125" s="219" t="s">
        <v>214</v>
      </c>
      <c r="H125" s="220">
        <v>0.57999999999999996</v>
      </c>
      <c r="I125" s="221"/>
      <c r="J125" s="222">
        <f>ROUND(I125*H125,2)</f>
        <v>0</v>
      </c>
      <c r="K125" s="218" t="s">
        <v>187</v>
      </c>
      <c r="L125" s="47"/>
      <c r="M125" s="223" t="s">
        <v>19</v>
      </c>
      <c r="N125" s="224" t="s">
        <v>45</v>
      </c>
      <c r="O125" s="87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7" t="s">
        <v>188</v>
      </c>
      <c r="AT125" s="227" t="s">
        <v>184</v>
      </c>
      <c r="AU125" s="227" t="s">
        <v>83</v>
      </c>
      <c r="AY125" s="20" t="s">
        <v>182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20" t="s">
        <v>81</v>
      </c>
      <c r="BK125" s="228">
        <f>ROUND(I125*H125,2)</f>
        <v>0</v>
      </c>
      <c r="BL125" s="20" t="s">
        <v>188</v>
      </c>
      <c r="BM125" s="227" t="s">
        <v>675</v>
      </c>
    </row>
    <row r="126" s="2" customFormat="1">
      <c r="A126" s="41"/>
      <c r="B126" s="42"/>
      <c r="C126" s="43"/>
      <c r="D126" s="229" t="s">
        <v>190</v>
      </c>
      <c r="E126" s="43"/>
      <c r="F126" s="230" t="s">
        <v>544</v>
      </c>
      <c r="G126" s="43"/>
      <c r="H126" s="43"/>
      <c r="I126" s="231"/>
      <c r="J126" s="43"/>
      <c r="K126" s="43"/>
      <c r="L126" s="47"/>
      <c r="M126" s="232"/>
      <c r="N126" s="233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190</v>
      </c>
      <c r="AU126" s="20" t="s">
        <v>83</v>
      </c>
    </row>
    <row r="127" s="15" customFormat="1">
      <c r="A127" s="15"/>
      <c r="B127" s="257"/>
      <c r="C127" s="258"/>
      <c r="D127" s="236" t="s">
        <v>192</v>
      </c>
      <c r="E127" s="259" t="s">
        <v>19</v>
      </c>
      <c r="F127" s="260" t="s">
        <v>667</v>
      </c>
      <c r="G127" s="258"/>
      <c r="H127" s="259" t="s">
        <v>19</v>
      </c>
      <c r="I127" s="261"/>
      <c r="J127" s="258"/>
      <c r="K127" s="258"/>
      <c r="L127" s="262"/>
      <c r="M127" s="263"/>
      <c r="N127" s="264"/>
      <c r="O127" s="264"/>
      <c r="P127" s="264"/>
      <c r="Q127" s="264"/>
      <c r="R127" s="264"/>
      <c r="S127" s="264"/>
      <c r="T127" s="26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6" t="s">
        <v>192</v>
      </c>
      <c r="AU127" s="266" t="s">
        <v>83</v>
      </c>
      <c r="AV127" s="15" t="s">
        <v>81</v>
      </c>
      <c r="AW127" s="15" t="s">
        <v>35</v>
      </c>
      <c r="AX127" s="15" t="s">
        <v>74</v>
      </c>
      <c r="AY127" s="266" t="s">
        <v>182</v>
      </c>
    </row>
    <row r="128" s="13" customFormat="1">
      <c r="A128" s="13"/>
      <c r="B128" s="234"/>
      <c r="C128" s="235"/>
      <c r="D128" s="236" t="s">
        <v>192</v>
      </c>
      <c r="E128" s="237" t="s">
        <v>19</v>
      </c>
      <c r="F128" s="238" t="s">
        <v>676</v>
      </c>
      <c r="G128" s="235"/>
      <c r="H128" s="239">
        <v>0.57999999999999996</v>
      </c>
      <c r="I128" s="240"/>
      <c r="J128" s="235"/>
      <c r="K128" s="235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192</v>
      </c>
      <c r="AU128" s="245" t="s">
        <v>83</v>
      </c>
      <c r="AV128" s="13" t="s">
        <v>83</v>
      </c>
      <c r="AW128" s="13" t="s">
        <v>35</v>
      </c>
      <c r="AX128" s="13" t="s">
        <v>74</v>
      </c>
      <c r="AY128" s="245" t="s">
        <v>182</v>
      </c>
    </row>
    <row r="129" s="14" customFormat="1">
      <c r="A129" s="14"/>
      <c r="B129" s="246"/>
      <c r="C129" s="247"/>
      <c r="D129" s="236" t="s">
        <v>192</v>
      </c>
      <c r="E129" s="248" t="s">
        <v>19</v>
      </c>
      <c r="F129" s="249" t="s">
        <v>197</v>
      </c>
      <c r="G129" s="247"/>
      <c r="H129" s="250">
        <v>0.57999999999999996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192</v>
      </c>
      <c r="AU129" s="256" t="s">
        <v>83</v>
      </c>
      <c r="AV129" s="14" t="s">
        <v>188</v>
      </c>
      <c r="AW129" s="14" t="s">
        <v>35</v>
      </c>
      <c r="AX129" s="14" t="s">
        <v>81</v>
      </c>
      <c r="AY129" s="256" t="s">
        <v>182</v>
      </c>
    </row>
    <row r="130" s="12" customFormat="1" ht="22.8" customHeight="1">
      <c r="A130" s="12"/>
      <c r="B130" s="200"/>
      <c r="C130" s="201"/>
      <c r="D130" s="202" t="s">
        <v>73</v>
      </c>
      <c r="E130" s="214" t="s">
        <v>188</v>
      </c>
      <c r="F130" s="214" t="s">
        <v>617</v>
      </c>
      <c r="G130" s="201"/>
      <c r="H130" s="201"/>
      <c r="I130" s="204"/>
      <c r="J130" s="215">
        <f>BK130</f>
        <v>0</v>
      </c>
      <c r="K130" s="201"/>
      <c r="L130" s="206"/>
      <c r="M130" s="207"/>
      <c r="N130" s="208"/>
      <c r="O130" s="208"/>
      <c r="P130" s="209">
        <f>SUM(P131:P135)</f>
        <v>0</v>
      </c>
      <c r="Q130" s="208"/>
      <c r="R130" s="209">
        <f>SUM(R131:R135)</f>
        <v>7.7616000000000005</v>
      </c>
      <c r="S130" s="208"/>
      <c r="T130" s="210">
        <f>SUM(T131:T135)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81</v>
      </c>
      <c r="AT130" s="212" t="s">
        <v>73</v>
      </c>
      <c r="AU130" s="212" t="s">
        <v>81</v>
      </c>
      <c r="AY130" s="211" t="s">
        <v>182</v>
      </c>
      <c r="BK130" s="213">
        <f>SUM(BK131:BK135)</f>
        <v>0</v>
      </c>
    </row>
    <row r="131" s="2" customFormat="1" ht="62.7" customHeight="1">
      <c r="A131" s="41"/>
      <c r="B131" s="42"/>
      <c r="C131" s="216" t="s">
        <v>235</v>
      </c>
      <c r="D131" s="216" t="s">
        <v>184</v>
      </c>
      <c r="E131" s="217" t="s">
        <v>618</v>
      </c>
      <c r="F131" s="218" t="s">
        <v>619</v>
      </c>
      <c r="G131" s="219" t="s">
        <v>214</v>
      </c>
      <c r="H131" s="220">
        <v>4.2000000000000002</v>
      </c>
      <c r="I131" s="221"/>
      <c r="J131" s="222">
        <f>ROUND(I131*H131,2)</f>
        <v>0</v>
      </c>
      <c r="K131" s="218" t="s">
        <v>187</v>
      </c>
      <c r="L131" s="47"/>
      <c r="M131" s="223" t="s">
        <v>19</v>
      </c>
      <c r="N131" s="224" t="s">
        <v>45</v>
      </c>
      <c r="O131" s="87"/>
      <c r="P131" s="225">
        <f>O131*H131</f>
        <v>0</v>
      </c>
      <c r="Q131" s="225">
        <v>1.8480000000000001</v>
      </c>
      <c r="R131" s="225">
        <f>Q131*H131</f>
        <v>7.7616000000000005</v>
      </c>
      <c r="S131" s="225">
        <v>0</v>
      </c>
      <c r="T131" s="226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7" t="s">
        <v>188</v>
      </c>
      <c r="AT131" s="227" t="s">
        <v>184</v>
      </c>
      <c r="AU131" s="227" t="s">
        <v>83</v>
      </c>
      <c r="AY131" s="20" t="s">
        <v>182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20" t="s">
        <v>81</v>
      </c>
      <c r="BK131" s="228">
        <f>ROUND(I131*H131,2)</f>
        <v>0</v>
      </c>
      <c r="BL131" s="20" t="s">
        <v>188</v>
      </c>
      <c r="BM131" s="227" t="s">
        <v>677</v>
      </c>
    </row>
    <row r="132" s="2" customFormat="1">
      <c r="A132" s="41"/>
      <c r="B132" s="42"/>
      <c r="C132" s="43"/>
      <c r="D132" s="229" t="s">
        <v>190</v>
      </c>
      <c r="E132" s="43"/>
      <c r="F132" s="230" t="s">
        <v>621</v>
      </c>
      <c r="G132" s="43"/>
      <c r="H132" s="43"/>
      <c r="I132" s="231"/>
      <c r="J132" s="43"/>
      <c r="K132" s="43"/>
      <c r="L132" s="47"/>
      <c r="M132" s="232"/>
      <c r="N132" s="233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190</v>
      </c>
      <c r="AU132" s="20" t="s">
        <v>83</v>
      </c>
    </row>
    <row r="133" s="15" customFormat="1">
      <c r="A133" s="15"/>
      <c r="B133" s="257"/>
      <c r="C133" s="258"/>
      <c r="D133" s="236" t="s">
        <v>192</v>
      </c>
      <c r="E133" s="259" t="s">
        <v>19</v>
      </c>
      <c r="F133" s="260" t="s">
        <v>622</v>
      </c>
      <c r="G133" s="258"/>
      <c r="H133" s="259" t="s">
        <v>19</v>
      </c>
      <c r="I133" s="261"/>
      <c r="J133" s="258"/>
      <c r="K133" s="258"/>
      <c r="L133" s="262"/>
      <c r="M133" s="263"/>
      <c r="N133" s="264"/>
      <c r="O133" s="264"/>
      <c r="P133" s="264"/>
      <c r="Q133" s="264"/>
      <c r="R133" s="264"/>
      <c r="S133" s="264"/>
      <c r="T133" s="26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6" t="s">
        <v>192</v>
      </c>
      <c r="AU133" s="266" t="s">
        <v>83</v>
      </c>
      <c r="AV133" s="15" t="s">
        <v>81</v>
      </c>
      <c r="AW133" s="15" t="s">
        <v>35</v>
      </c>
      <c r="AX133" s="15" t="s">
        <v>74</v>
      </c>
      <c r="AY133" s="266" t="s">
        <v>182</v>
      </c>
    </row>
    <row r="134" s="13" customFormat="1">
      <c r="A134" s="13"/>
      <c r="B134" s="234"/>
      <c r="C134" s="235"/>
      <c r="D134" s="236" t="s">
        <v>192</v>
      </c>
      <c r="E134" s="237" t="s">
        <v>19</v>
      </c>
      <c r="F134" s="238" t="s">
        <v>623</v>
      </c>
      <c r="G134" s="235"/>
      <c r="H134" s="239">
        <v>4.2000000000000002</v>
      </c>
      <c r="I134" s="240"/>
      <c r="J134" s="235"/>
      <c r="K134" s="235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192</v>
      </c>
      <c r="AU134" s="245" t="s">
        <v>83</v>
      </c>
      <c r="AV134" s="13" t="s">
        <v>83</v>
      </c>
      <c r="AW134" s="13" t="s">
        <v>35</v>
      </c>
      <c r="AX134" s="13" t="s">
        <v>74</v>
      </c>
      <c r="AY134" s="245" t="s">
        <v>182</v>
      </c>
    </row>
    <row r="135" s="14" customFormat="1">
      <c r="A135" s="14"/>
      <c r="B135" s="246"/>
      <c r="C135" s="247"/>
      <c r="D135" s="236" t="s">
        <v>192</v>
      </c>
      <c r="E135" s="248" t="s">
        <v>589</v>
      </c>
      <c r="F135" s="249" t="s">
        <v>197</v>
      </c>
      <c r="G135" s="247"/>
      <c r="H135" s="250">
        <v>4.2000000000000002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6" t="s">
        <v>192</v>
      </c>
      <c r="AU135" s="256" t="s">
        <v>83</v>
      </c>
      <c r="AV135" s="14" t="s">
        <v>188</v>
      </c>
      <c r="AW135" s="14" t="s">
        <v>35</v>
      </c>
      <c r="AX135" s="14" t="s">
        <v>81</v>
      </c>
      <c r="AY135" s="256" t="s">
        <v>182</v>
      </c>
    </row>
    <row r="136" s="12" customFormat="1" ht="22.8" customHeight="1">
      <c r="A136" s="12"/>
      <c r="B136" s="200"/>
      <c r="C136" s="201"/>
      <c r="D136" s="202" t="s">
        <v>73</v>
      </c>
      <c r="E136" s="214" t="s">
        <v>240</v>
      </c>
      <c r="F136" s="214" t="s">
        <v>349</v>
      </c>
      <c r="G136" s="201"/>
      <c r="H136" s="201"/>
      <c r="I136" s="204"/>
      <c r="J136" s="215">
        <f>BK136</f>
        <v>0</v>
      </c>
      <c r="K136" s="201"/>
      <c r="L136" s="206"/>
      <c r="M136" s="207"/>
      <c r="N136" s="208"/>
      <c r="O136" s="208"/>
      <c r="P136" s="209">
        <f>SUM(P137:P140)</f>
        <v>0</v>
      </c>
      <c r="Q136" s="208"/>
      <c r="R136" s="209">
        <f>SUM(R137:R140)</f>
        <v>16.035988799999998</v>
      </c>
      <c r="S136" s="208"/>
      <c r="T136" s="210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1" t="s">
        <v>81</v>
      </c>
      <c r="AT136" s="212" t="s">
        <v>73</v>
      </c>
      <c r="AU136" s="212" t="s">
        <v>81</v>
      </c>
      <c r="AY136" s="211" t="s">
        <v>182</v>
      </c>
      <c r="BK136" s="213">
        <f>SUM(BK137:BK140)</f>
        <v>0</v>
      </c>
    </row>
    <row r="137" s="2" customFormat="1" ht="33" customHeight="1">
      <c r="A137" s="41"/>
      <c r="B137" s="42"/>
      <c r="C137" s="216" t="s">
        <v>240</v>
      </c>
      <c r="D137" s="216" t="s">
        <v>184</v>
      </c>
      <c r="E137" s="217" t="s">
        <v>678</v>
      </c>
      <c r="F137" s="218" t="s">
        <v>679</v>
      </c>
      <c r="G137" s="219" t="s">
        <v>200</v>
      </c>
      <c r="H137" s="220">
        <v>1</v>
      </c>
      <c r="I137" s="221"/>
      <c r="J137" s="222">
        <f>ROUND(I137*H137,2)</f>
        <v>0</v>
      </c>
      <c r="K137" s="218" t="s">
        <v>187</v>
      </c>
      <c r="L137" s="47"/>
      <c r="M137" s="223" t="s">
        <v>19</v>
      </c>
      <c r="N137" s="224" t="s">
        <v>45</v>
      </c>
      <c r="O137" s="87"/>
      <c r="P137" s="225">
        <f>O137*H137</f>
        <v>0</v>
      </c>
      <c r="Q137" s="225">
        <v>16.035988799999998</v>
      </c>
      <c r="R137" s="225">
        <f>Q137*H137</f>
        <v>16.035988799999998</v>
      </c>
      <c r="S137" s="225">
        <v>0</v>
      </c>
      <c r="T137" s="226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7" t="s">
        <v>188</v>
      </c>
      <c r="AT137" s="227" t="s">
        <v>184</v>
      </c>
      <c r="AU137" s="227" t="s">
        <v>83</v>
      </c>
      <c r="AY137" s="20" t="s">
        <v>182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20" t="s">
        <v>81</v>
      </c>
      <c r="BK137" s="228">
        <f>ROUND(I137*H137,2)</f>
        <v>0</v>
      </c>
      <c r="BL137" s="20" t="s">
        <v>188</v>
      </c>
      <c r="BM137" s="227" t="s">
        <v>680</v>
      </c>
    </row>
    <row r="138" s="2" customFormat="1">
      <c r="A138" s="41"/>
      <c r="B138" s="42"/>
      <c r="C138" s="43"/>
      <c r="D138" s="229" t="s">
        <v>190</v>
      </c>
      <c r="E138" s="43"/>
      <c r="F138" s="230" t="s">
        <v>681</v>
      </c>
      <c r="G138" s="43"/>
      <c r="H138" s="43"/>
      <c r="I138" s="231"/>
      <c r="J138" s="43"/>
      <c r="K138" s="43"/>
      <c r="L138" s="47"/>
      <c r="M138" s="232"/>
      <c r="N138" s="233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190</v>
      </c>
      <c r="AU138" s="20" t="s">
        <v>83</v>
      </c>
    </row>
    <row r="139" s="13" customFormat="1">
      <c r="A139" s="13"/>
      <c r="B139" s="234"/>
      <c r="C139" s="235"/>
      <c r="D139" s="236" t="s">
        <v>192</v>
      </c>
      <c r="E139" s="237" t="s">
        <v>19</v>
      </c>
      <c r="F139" s="238" t="s">
        <v>629</v>
      </c>
      <c r="G139" s="235"/>
      <c r="H139" s="239">
        <v>1</v>
      </c>
      <c r="I139" s="240"/>
      <c r="J139" s="235"/>
      <c r="K139" s="235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192</v>
      </c>
      <c r="AU139" s="245" t="s">
        <v>83</v>
      </c>
      <c r="AV139" s="13" t="s">
        <v>83</v>
      </c>
      <c r="AW139" s="13" t="s">
        <v>35</v>
      </c>
      <c r="AX139" s="13" t="s">
        <v>74</v>
      </c>
      <c r="AY139" s="245" t="s">
        <v>182</v>
      </c>
    </row>
    <row r="140" s="14" customFormat="1">
      <c r="A140" s="14"/>
      <c r="B140" s="246"/>
      <c r="C140" s="247"/>
      <c r="D140" s="236" t="s">
        <v>192</v>
      </c>
      <c r="E140" s="248" t="s">
        <v>19</v>
      </c>
      <c r="F140" s="249" t="s">
        <v>197</v>
      </c>
      <c r="G140" s="247"/>
      <c r="H140" s="250">
        <v>1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192</v>
      </c>
      <c r="AU140" s="256" t="s">
        <v>83</v>
      </c>
      <c r="AV140" s="14" t="s">
        <v>188</v>
      </c>
      <c r="AW140" s="14" t="s">
        <v>35</v>
      </c>
      <c r="AX140" s="14" t="s">
        <v>81</v>
      </c>
      <c r="AY140" s="256" t="s">
        <v>182</v>
      </c>
    </row>
    <row r="141" s="12" customFormat="1" ht="22.8" customHeight="1">
      <c r="A141" s="12"/>
      <c r="B141" s="200"/>
      <c r="C141" s="201"/>
      <c r="D141" s="202" t="s">
        <v>73</v>
      </c>
      <c r="E141" s="214" t="s">
        <v>404</v>
      </c>
      <c r="F141" s="214" t="s">
        <v>405</v>
      </c>
      <c r="G141" s="201"/>
      <c r="H141" s="201"/>
      <c r="I141" s="204"/>
      <c r="J141" s="215">
        <f>BK141</f>
        <v>0</v>
      </c>
      <c r="K141" s="201"/>
      <c r="L141" s="206"/>
      <c r="M141" s="207"/>
      <c r="N141" s="208"/>
      <c r="O141" s="208"/>
      <c r="P141" s="209">
        <f>SUM(P142:P145)</f>
        <v>0</v>
      </c>
      <c r="Q141" s="208"/>
      <c r="R141" s="209">
        <f>SUM(R142:R145)</f>
        <v>0</v>
      </c>
      <c r="S141" s="208"/>
      <c r="T141" s="210">
        <f>SUM(T142:T145)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1" t="s">
        <v>81</v>
      </c>
      <c r="AT141" s="212" t="s">
        <v>73</v>
      </c>
      <c r="AU141" s="212" t="s">
        <v>81</v>
      </c>
      <c r="AY141" s="211" t="s">
        <v>182</v>
      </c>
      <c r="BK141" s="213">
        <f>SUM(BK142:BK145)</f>
        <v>0</v>
      </c>
    </row>
    <row r="142" s="2" customFormat="1" ht="44.25" customHeight="1">
      <c r="A142" s="41"/>
      <c r="B142" s="42"/>
      <c r="C142" s="216" t="s">
        <v>245</v>
      </c>
      <c r="D142" s="216" t="s">
        <v>184</v>
      </c>
      <c r="E142" s="217" t="s">
        <v>407</v>
      </c>
      <c r="F142" s="218" t="s">
        <v>408</v>
      </c>
      <c r="G142" s="219" t="s">
        <v>409</v>
      </c>
      <c r="H142" s="220">
        <v>17.657</v>
      </c>
      <c r="I142" s="221"/>
      <c r="J142" s="222">
        <f>ROUND(I142*H142,2)</f>
        <v>0</v>
      </c>
      <c r="K142" s="218" t="s">
        <v>187</v>
      </c>
      <c r="L142" s="47"/>
      <c r="M142" s="223" t="s">
        <v>19</v>
      </c>
      <c r="N142" s="224" t="s">
        <v>45</v>
      </c>
      <c r="O142" s="87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7" t="s">
        <v>188</v>
      </c>
      <c r="AT142" s="227" t="s">
        <v>184</v>
      </c>
      <c r="AU142" s="227" t="s">
        <v>83</v>
      </c>
      <c r="AY142" s="20" t="s">
        <v>182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20" t="s">
        <v>81</v>
      </c>
      <c r="BK142" s="228">
        <f>ROUND(I142*H142,2)</f>
        <v>0</v>
      </c>
      <c r="BL142" s="20" t="s">
        <v>188</v>
      </c>
      <c r="BM142" s="227" t="s">
        <v>682</v>
      </c>
    </row>
    <row r="143" s="2" customFormat="1">
      <c r="A143" s="41"/>
      <c r="B143" s="42"/>
      <c r="C143" s="43"/>
      <c r="D143" s="229" t="s">
        <v>190</v>
      </c>
      <c r="E143" s="43"/>
      <c r="F143" s="230" t="s">
        <v>411</v>
      </c>
      <c r="G143" s="43"/>
      <c r="H143" s="43"/>
      <c r="I143" s="231"/>
      <c r="J143" s="43"/>
      <c r="K143" s="43"/>
      <c r="L143" s="47"/>
      <c r="M143" s="232"/>
      <c r="N143" s="233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190</v>
      </c>
      <c r="AU143" s="20" t="s">
        <v>83</v>
      </c>
    </row>
    <row r="144" s="2" customFormat="1" ht="55.5" customHeight="1">
      <c r="A144" s="41"/>
      <c r="B144" s="42"/>
      <c r="C144" s="216" t="s">
        <v>250</v>
      </c>
      <c r="D144" s="216" t="s">
        <v>184</v>
      </c>
      <c r="E144" s="217" t="s">
        <v>413</v>
      </c>
      <c r="F144" s="218" t="s">
        <v>414</v>
      </c>
      <c r="G144" s="219" t="s">
        <v>409</v>
      </c>
      <c r="H144" s="220">
        <v>23.797999999999998</v>
      </c>
      <c r="I144" s="221"/>
      <c r="J144" s="222">
        <f>ROUND(I144*H144,2)</f>
        <v>0</v>
      </c>
      <c r="K144" s="218" t="s">
        <v>187</v>
      </c>
      <c r="L144" s="47"/>
      <c r="M144" s="223" t="s">
        <v>19</v>
      </c>
      <c r="N144" s="224" t="s">
        <v>45</v>
      </c>
      <c r="O144" s="87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7" t="s">
        <v>188</v>
      </c>
      <c r="AT144" s="227" t="s">
        <v>184</v>
      </c>
      <c r="AU144" s="227" t="s">
        <v>83</v>
      </c>
      <c r="AY144" s="20" t="s">
        <v>182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20" t="s">
        <v>81</v>
      </c>
      <c r="BK144" s="228">
        <f>ROUND(I144*H144,2)</f>
        <v>0</v>
      </c>
      <c r="BL144" s="20" t="s">
        <v>188</v>
      </c>
      <c r="BM144" s="227" t="s">
        <v>683</v>
      </c>
    </row>
    <row r="145" s="2" customFormat="1">
      <c r="A145" s="41"/>
      <c r="B145" s="42"/>
      <c r="C145" s="43"/>
      <c r="D145" s="229" t="s">
        <v>190</v>
      </c>
      <c r="E145" s="43"/>
      <c r="F145" s="230" t="s">
        <v>416</v>
      </c>
      <c r="G145" s="43"/>
      <c r="H145" s="43"/>
      <c r="I145" s="231"/>
      <c r="J145" s="43"/>
      <c r="K145" s="43"/>
      <c r="L145" s="47"/>
      <c r="M145" s="289"/>
      <c r="N145" s="290"/>
      <c r="O145" s="291"/>
      <c r="P145" s="291"/>
      <c r="Q145" s="291"/>
      <c r="R145" s="291"/>
      <c r="S145" s="291"/>
      <c r="T145" s="292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190</v>
      </c>
      <c r="AU145" s="20" t="s">
        <v>83</v>
      </c>
    </row>
    <row r="146" s="2" customFormat="1" ht="6.96" customHeight="1">
      <c r="A146" s="41"/>
      <c r="B146" s="62"/>
      <c r="C146" s="63"/>
      <c r="D146" s="63"/>
      <c r="E146" s="63"/>
      <c r="F146" s="63"/>
      <c r="G146" s="63"/>
      <c r="H146" s="63"/>
      <c r="I146" s="63"/>
      <c r="J146" s="63"/>
      <c r="K146" s="63"/>
      <c r="L146" s="47"/>
      <c r="M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</row>
  </sheetData>
  <sheetProtection sheet="1" autoFilter="0" formatColumns="0" formatRows="0" objects="1" scenarios="1" spinCount="100000" saltValue="Nq053C6yD2KcQngCpVqzi53MhYroEzZjLyDHjclGINXxT6p0/eFyXFHhid18MiD2FVDHjiGwinO4WIGyx3Ixtw==" hashValue="jtVo9ABweLw/tb/aexelXF/KwS3QR6CR3WvxaTgY2tu2X1W4ptAqODmNwLGJrRng7Shj65PASm7SbOLPiljIjQ==" algorithmName="SHA-512" password="E8BA"/>
  <autoFilter ref="C90:K14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5_01/131251102"/>
    <hyperlink ref="F103" r:id="rId2" display="https://podminky.urs.cz/item/CS_URS_2025_01/131351102"/>
    <hyperlink ref="F106" r:id="rId3" display="https://podminky.urs.cz/item/CS_URS_2025_01/162451106"/>
    <hyperlink ref="F111" r:id="rId4" display="https://podminky.urs.cz/item/CS_URS_2025_01/162451126"/>
    <hyperlink ref="F114" r:id="rId5" display="https://podminky.urs.cz/item/CS_URS_2025_01/171251101"/>
    <hyperlink ref="F119" r:id="rId6" display="https://podminky.urs.cz/item/CS_URS_2025_01/174151101"/>
    <hyperlink ref="F126" r:id="rId7" display="https://podminky.urs.cz/item/CS_URS_2025_01/274315513"/>
    <hyperlink ref="F132" r:id="rId8" display="https://podminky.urs.cz/item/CS_URS_2025_01/463211152"/>
    <hyperlink ref="F138" r:id="rId9" display="https://podminky.urs.cz/item/CS_URS_2025_01/919443111"/>
    <hyperlink ref="F143" r:id="rId10" display="https://podminky.urs.cz/item/CS_URS_2025_01/998225111"/>
    <hyperlink ref="F145" r:id="rId11" display="https://podminky.urs.cz/item/CS_URS_2025_01/9982251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109</v>
      </c>
      <c r="AZ2" s="141" t="s">
        <v>684</v>
      </c>
      <c r="BA2" s="141" t="s">
        <v>19</v>
      </c>
      <c r="BB2" s="141" t="s">
        <v>136</v>
      </c>
      <c r="BC2" s="141" t="s">
        <v>685</v>
      </c>
      <c r="BD2" s="141" t="s">
        <v>83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83</v>
      </c>
    </row>
    <row r="4" s="1" customFormat="1" ht="24.96" customHeight="1">
      <c r="B4" s="23"/>
      <c r="D4" s="144" t="s">
        <v>140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Rekonstrukce LC Bohunka</v>
      </c>
      <c r="F7" s="146"/>
      <c r="G7" s="146"/>
      <c r="H7" s="146"/>
      <c r="L7" s="23"/>
    </row>
    <row r="8" s="1" customFormat="1" ht="12" customHeight="1">
      <c r="B8" s="23"/>
      <c r="D8" s="146" t="s">
        <v>148</v>
      </c>
      <c r="L8" s="23"/>
    </row>
    <row r="9" s="2" customFormat="1" ht="16.5" customHeight="1">
      <c r="A9" s="41"/>
      <c r="B9" s="47"/>
      <c r="C9" s="41"/>
      <c r="D9" s="41"/>
      <c r="E9" s="147" t="s">
        <v>496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154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30" customHeight="1">
      <c r="A11" s="41"/>
      <c r="B11" s="47"/>
      <c r="C11" s="41"/>
      <c r="D11" s="41"/>
      <c r="E11" s="149" t="s">
        <v>686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30. 4. 2024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27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28</v>
      </c>
      <c r="F17" s="41"/>
      <c r="G17" s="41"/>
      <c r="H17" s="41"/>
      <c r="I17" s="146" t="s">
        <v>29</v>
      </c>
      <c r="J17" s="136" t="s">
        <v>30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31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29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33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34</v>
      </c>
      <c r="F23" s="41"/>
      <c r="G23" s="41"/>
      <c r="H23" s="41"/>
      <c r="I23" s="146" t="s">
        <v>29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36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37</v>
      </c>
      <c r="F26" s="41"/>
      <c r="G26" s="41"/>
      <c r="H26" s="41"/>
      <c r="I26" s="146" t="s">
        <v>29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38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40</v>
      </c>
      <c r="E32" s="41"/>
      <c r="F32" s="41"/>
      <c r="G32" s="41"/>
      <c r="H32" s="41"/>
      <c r="I32" s="41"/>
      <c r="J32" s="157">
        <f>ROUND(J89,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42</v>
      </c>
      <c r="G34" s="41"/>
      <c r="H34" s="41"/>
      <c r="I34" s="158" t="s">
        <v>41</v>
      </c>
      <c r="J34" s="158" t="s">
        <v>43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44</v>
      </c>
      <c r="E35" s="146" t="s">
        <v>45</v>
      </c>
      <c r="F35" s="160">
        <f>ROUND((SUM(BE89:BE114)),  2)</f>
        <v>0</v>
      </c>
      <c r="G35" s="41"/>
      <c r="H35" s="41"/>
      <c r="I35" s="161">
        <v>0.20999999999999999</v>
      </c>
      <c r="J35" s="160">
        <f>ROUND(((SUM(BE89:BE114))*I35),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46</v>
      </c>
      <c r="F36" s="160">
        <f>ROUND((SUM(BF89:BF114)),  2)</f>
        <v>0</v>
      </c>
      <c r="G36" s="41"/>
      <c r="H36" s="41"/>
      <c r="I36" s="161">
        <v>0.14999999999999999</v>
      </c>
      <c r="J36" s="160">
        <f>ROUND(((SUM(BF89:BF114))*I36),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47</v>
      </c>
      <c r="F37" s="160">
        <f>ROUND((SUM(BG89:BG114)),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48</v>
      </c>
      <c r="F38" s="160">
        <f>ROUND((SUM(BH89:BH114)),  2)</f>
        <v>0</v>
      </c>
      <c r="G38" s="41"/>
      <c r="H38" s="41"/>
      <c r="I38" s="161">
        <v>0.14999999999999999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49</v>
      </c>
      <c r="F39" s="160">
        <f>ROUND((SUM(BI89:BI114)),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50</v>
      </c>
      <c r="E41" s="164"/>
      <c r="F41" s="164"/>
      <c r="G41" s="165" t="s">
        <v>51</v>
      </c>
      <c r="H41" s="166" t="s">
        <v>52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158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Rekonstrukce LC Bohunka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148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496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154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30" customHeight="1">
      <c r="A54" s="41"/>
      <c r="B54" s="42"/>
      <c r="C54" s="43"/>
      <c r="D54" s="43"/>
      <c r="E54" s="72" t="str">
        <f>E11</f>
        <v>24039-14XC-SO-03-04 - 007.16 - Samostatný sjezd, bez propustku nebo otevřeného žlabu s mříží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k.ú. Milonice, Lažany</v>
      </c>
      <c r="G56" s="43"/>
      <c r="H56" s="43"/>
      <c r="I56" s="35" t="s">
        <v>23</v>
      </c>
      <c r="J56" s="75" t="str">
        <f>IF(J14="","",J14)</f>
        <v>30. 4. 2024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25.65" customHeight="1">
      <c r="A58" s="41"/>
      <c r="B58" s="42"/>
      <c r="C58" s="35" t="s">
        <v>25</v>
      </c>
      <c r="D58" s="43"/>
      <c r="E58" s="43"/>
      <c r="F58" s="30" t="str">
        <f>E17</f>
        <v>Lesy města Brna, a.s.</v>
      </c>
      <c r="G58" s="43"/>
      <c r="H58" s="43"/>
      <c r="I58" s="35" t="s">
        <v>33</v>
      </c>
      <c r="J58" s="39" t="str">
        <f>E23</f>
        <v>Regioprojekt Brno, s.r.o.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36</v>
      </c>
      <c r="J59" s="39" t="str">
        <f>E26</f>
        <v>Ing. Ondřej Ševčík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159</v>
      </c>
      <c r="D61" s="175"/>
      <c r="E61" s="175"/>
      <c r="F61" s="175"/>
      <c r="G61" s="175"/>
      <c r="H61" s="175"/>
      <c r="I61" s="175"/>
      <c r="J61" s="176" t="s">
        <v>160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72</v>
      </c>
      <c r="D63" s="43"/>
      <c r="E63" s="43"/>
      <c r="F63" s="43"/>
      <c r="G63" s="43"/>
      <c r="H63" s="43"/>
      <c r="I63" s="43"/>
      <c r="J63" s="105">
        <f>J89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161</v>
      </c>
    </row>
    <row r="64" s="9" customFormat="1" ht="24.96" customHeight="1">
      <c r="A64" s="9"/>
      <c r="B64" s="178"/>
      <c r="C64" s="179"/>
      <c r="D64" s="180" t="s">
        <v>162</v>
      </c>
      <c r="E64" s="181"/>
      <c r="F64" s="181"/>
      <c r="G64" s="181"/>
      <c r="H64" s="181"/>
      <c r="I64" s="181"/>
      <c r="J64" s="182">
        <f>J90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163</v>
      </c>
      <c r="E65" s="186"/>
      <c r="F65" s="186"/>
      <c r="G65" s="186"/>
      <c r="H65" s="186"/>
      <c r="I65" s="186"/>
      <c r="J65" s="187">
        <f>J91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8"/>
      <c r="D66" s="185" t="s">
        <v>164</v>
      </c>
      <c r="E66" s="186"/>
      <c r="F66" s="186"/>
      <c r="G66" s="186"/>
      <c r="H66" s="186"/>
      <c r="I66" s="186"/>
      <c r="J66" s="187">
        <f>J96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8"/>
      <c r="D67" s="185" t="s">
        <v>166</v>
      </c>
      <c r="E67" s="186"/>
      <c r="F67" s="186"/>
      <c r="G67" s="186"/>
      <c r="H67" s="186"/>
      <c r="I67" s="186"/>
      <c r="J67" s="187">
        <f>J110</f>
        <v>0</v>
      </c>
      <c r="K67" s="128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4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167</v>
      </c>
      <c r="D74" s="43"/>
      <c r="E74" s="43"/>
      <c r="F74" s="43"/>
      <c r="G74" s="43"/>
      <c r="H74" s="43"/>
      <c r="I74" s="43"/>
      <c r="J74" s="43"/>
      <c r="K74" s="43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16</v>
      </c>
      <c r="D76" s="43"/>
      <c r="E76" s="43"/>
      <c r="F76" s="43"/>
      <c r="G76" s="43"/>
      <c r="H76" s="43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73" t="str">
        <f>E7</f>
        <v>Rekonstrukce LC Bohunka</v>
      </c>
      <c r="F77" s="35"/>
      <c r="G77" s="35"/>
      <c r="H77" s="35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1" customFormat="1" ht="12" customHeight="1">
      <c r="B78" s="24"/>
      <c r="C78" s="35" t="s">
        <v>148</v>
      </c>
      <c r="D78" s="25"/>
      <c r="E78" s="25"/>
      <c r="F78" s="25"/>
      <c r="G78" s="25"/>
      <c r="H78" s="25"/>
      <c r="I78" s="25"/>
      <c r="J78" s="25"/>
      <c r="K78" s="25"/>
      <c r="L78" s="23"/>
    </row>
    <row r="79" s="2" customFormat="1" ht="16.5" customHeight="1">
      <c r="A79" s="41"/>
      <c r="B79" s="42"/>
      <c r="C79" s="43"/>
      <c r="D79" s="43"/>
      <c r="E79" s="173" t="s">
        <v>496</v>
      </c>
      <c r="F79" s="43"/>
      <c r="G79" s="43"/>
      <c r="H79" s="43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154</v>
      </c>
      <c r="D80" s="43"/>
      <c r="E80" s="43"/>
      <c r="F80" s="43"/>
      <c r="G80" s="43"/>
      <c r="H80" s="43"/>
      <c r="I80" s="43"/>
      <c r="J80" s="43"/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30" customHeight="1">
      <c r="A81" s="41"/>
      <c r="B81" s="42"/>
      <c r="C81" s="43"/>
      <c r="D81" s="43"/>
      <c r="E81" s="72" t="str">
        <f>E11</f>
        <v>24039-14XC-SO-03-04 - 007.16 - Samostatný sjezd, bez propustku nebo otevřeného žlabu s mříží</v>
      </c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21</v>
      </c>
      <c r="D83" s="43"/>
      <c r="E83" s="43"/>
      <c r="F83" s="30" t="str">
        <f>F14</f>
        <v>k.ú. Milonice, Lažany</v>
      </c>
      <c r="G83" s="43"/>
      <c r="H83" s="43"/>
      <c r="I83" s="35" t="s">
        <v>23</v>
      </c>
      <c r="J83" s="75" t="str">
        <f>IF(J14="","",J14)</f>
        <v>30. 4. 2024</v>
      </c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25.65" customHeight="1">
      <c r="A85" s="41"/>
      <c r="B85" s="42"/>
      <c r="C85" s="35" t="s">
        <v>25</v>
      </c>
      <c r="D85" s="43"/>
      <c r="E85" s="43"/>
      <c r="F85" s="30" t="str">
        <f>E17</f>
        <v>Lesy města Brna, a.s.</v>
      </c>
      <c r="G85" s="43"/>
      <c r="H85" s="43"/>
      <c r="I85" s="35" t="s">
        <v>33</v>
      </c>
      <c r="J85" s="39" t="str">
        <f>E23</f>
        <v>Regioprojekt Brno, s.r.o.</v>
      </c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31</v>
      </c>
      <c r="D86" s="43"/>
      <c r="E86" s="43"/>
      <c r="F86" s="30" t="str">
        <f>IF(E20="","",E20)</f>
        <v>Vyplň údaj</v>
      </c>
      <c r="G86" s="43"/>
      <c r="H86" s="43"/>
      <c r="I86" s="35" t="s">
        <v>36</v>
      </c>
      <c r="J86" s="39" t="str">
        <f>E26</f>
        <v>Ing. Ondřej Ševčík</v>
      </c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9"/>
      <c r="B88" s="190"/>
      <c r="C88" s="191" t="s">
        <v>168</v>
      </c>
      <c r="D88" s="192" t="s">
        <v>59</v>
      </c>
      <c r="E88" s="192" t="s">
        <v>55</v>
      </c>
      <c r="F88" s="192" t="s">
        <v>56</v>
      </c>
      <c r="G88" s="192" t="s">
        <v>169</v>
      </c>
      <c r="H88" s="192" t="s">
        <v>170</v>
      </c>
      <c r="I88" s="192" t="s">
        <v>171</v>
      </c>
      <c r="J88" s="192" t="s">
        <v>160</v>
      </c>
      <c r="K88" s="193" t="s">
        <v>172</v>
      </c>
      <c r="L88" s="194"/>
      <c r="M88" s="95" t="s">
        <v>19</v>
      </c>
      <c r="N88" s="96" t="s">
        <v>44</v>
      </c>
      <c r="O88" s="96" t="s">
        <v>173</v>
      </c>
      <c r="P88" s="96" t="s">
        <v>174</v>
      </c>
      <c r="Q88" s="96" t="s">
        <v>175</v>
      </c>
      <c r="R88" s="96" t="s">
        <v>176</v>
      </c>
      <c r="S88" s="96" t="s">
        <v>177</v>
      </c>
      <c r="T88" s="97" t="s">
        <v>178</v>
      </c>
      <c r="U88" s="189"/>
      <c r="V88" s="189"/>
      <c r="W88" s="189"/>
      <c r="X88" s="189"/>
      <c r="Y88" s="189"/>
      <c r="Z88" s="189"/>
      <c r="AA88" s="189"/>
      <c r="AB88" s="189"/>
      <c r="AC88" s="189"/>
      <c r="AD88" s="189"/>
      <c r="AE88" s="189"/>
    </row>
    <row r="89" s="2" customFormat="1" ht="22.8" customHeight="1">
      <c r="A89" s="41"/>
      <c r="B89" s="42"/>
      <c r="C89" s="102" t="s">
        <v>179</v>
      </c>
      <c r="D89" s="43"/>
      <c r="E89" s="43"/>
      <c r="F89" s="43"/>
      <c r="G89" s="43"/>
      <c r="H89" s="43"/>
      <c r="I89" s="43"/>
      <c r="J89" s="195">
        <f>BK89</f>
        <v>0</v>
      </c>
      <c r="K89" s="43"/>
      <c r="L89" s="47"/>
      <c r="M89" s="98"/>
      <c r="N89" s="196"/>
      <c r="O89" s="99"/>
      <c r="P89" s="197">
        <f>P90</f>
        <v>0</v>
      </c>
      <c r="Q89" s="99"/>
      <c r="R89" s="197">
        <f>R90</f>
        <v>102.46499999999999</v>
      </c>
      <c r="S89" s="99"/>
      <c r="T89" s="198">
        <f>T90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73</v>
      </c>
      <c r="AU89" s="20" t="s">
        <v>161</v>
      </c>
      <c r="BK89" s="199">
        <f>BK90</f>
        <v>0</v>
      </c>
    </row>
    <row r="90" s="12" customFormat="1" ht="25.92" customHeight="1">
      <c r="A90" s="12"/>
      <c r="B90" s="200"/>
      <c r="C90" s="201"/>
      <c r="D90" s="202" t="s">
        <v>73</v>
      </c>
      <c r="E90" s="203" t="s">
        <v>180</v>
      </c>
      <c r="F90" s="203" t="s">
        <v>181</v>
      </c>
      <c r="G90" s="201"/>
      <c r="H90" s="201"/>
      <c r="I90" s="204"/>
      <c r="J90" s="205">
        <f>BK90</f>
        <v>0</v>
      </c>
      <c r="K90" s="201"/>
      <c r="L90" s="206"/>
      <c r="M90" s="207"/>
      <c r="N90" s="208"/>
      <c r="O90" s="208"/>
      <c r="P90" s="209">
        <f>P91+P96+P110</f>
        <v>0</v>
      </c>
      <c r="Q90" s="208"/>
      <c r="R90" s="209">
        <f>R91+R96+R110</f>
        <v>102.46499999999999</v>
      </c>
      <c r="S90" s="208"/>
      <c r="T90" s="210">
        <f>T91+T96+T110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1" t="s">
        <v>81</v>
      </c>
      <c r="AT90" s="212" t="s">
        <v>73</v>
      </c>
      <c r="AU90" s="212" t="s">
        <v>74</v>
      </c>
      <c r="AY90" s="211" t="s">
        <v>182</v>
      </c>
      <c r="BK90" s="213">
        <f>BK91+BK96+BK110</f>
        <v>0</v>
      </c>
    </row>
    <row r="91" s="12" customFormat="1" ht="22.8" customHeight="1">
      <c r="A91" s="12"/>
      <c r="B91" s="200"/>
      <c r="C91" s="201"/>
      <c r="D91" s="202" t="s">
        <v>73</v>
      </c>
      <c r="E91" s="214" t="s">
        <v>81</v>
      </c>
      <c r="F91" s="214" t="s">
        <v>183</v>
      </c>
      <c r="G91" s="201"/>
      <c r="H91" s="201"/>
      <c r="I91" s="204"/>
      <c r="J91" s="215">
        <f>BK91</f>
        <v>0</v>
      </c>
      <c r="K91" s="201"/>
      <c r="L91" s="206"/>
      <c r="M91" s="207"/>
      <c r="N91" s="208"/>
      <c r="O91" s="208"/>
      <c r="P91" s="209">
        <f>SUM(P92:P95)</f>
        <v>0</v>
      </c>
      <c r="Q91" s="208"/>
      <c r="R91" s="209">
        <f>SUM(R92:R95)</f>
        <v>0</v>
      </c>
      <c r="S91" s="208"/>
      <c r="T91" s="210">
        <f>SUM(T92:T95)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1" t="s">
        <v>81</v>
      </c>
      <c r="AT91" s="212" t="s">
        <v>73</v>
      </c>
      <c r="AU91" s="212" t="s">
        <v>81</v>
      </c>
      <c r="AY91" s="211" t="s">
        <v>182</v>
      </c>
      <c r="BK91" s="213">
        <f>SUM(BK92:BK95)</f>
        <v>0</v>
      </c>
    </row>
    <row r="92" s="2" customFormat="1" ht="33" customHeight="1">
      <c r="A92" s="41"/>
      <c r="B92" s="42"/>
      <c r="C92" s="216" t="s">
        <v>81</v>
      </c>
      <c r="D92" s="216" t="s">
        <v>184</v>
      </c>
      <c r="E92" s="217" t="s">
        <v>261</v>
      </c>
      <c r="F92" s="218" t="s">
        <v>262</v>
      </c>
      <c r="G92" s="219" t="s">
        <v>136</v>
      </c>
      <c r="H92" s="220">
        <v>297</v>
      </c>
      <c r="I92" s="221"/>
      <c r="J92" s="222">
        <f>ROUND(I92*H92,2)</f>
        <v>0</v>
      </c>
      <c r="K92" s="218" t="s">
        <v>187</v>
      </c>
      <c r="L92" s="47"/>
      <c r="M92" s="223" t="s">
        <v>19</v>
      </c>
      <c r="N92" s="224" t="s">
        <v>45</v>
      </c>
      <c r="O92" s="87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7" t="s">
        <v>188</v>
      </c>
      <c r="AT92" s="227" t="s">
        <v>184</v>
      </c>
      <c r="AU92" s="227" t="s">
        <v>83</v>
      </c>
      <c r="AY92" s="20" t="s">
        <v>182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20" t="s">
        <v>81</v>
      </c>
      <c r="BK92" s="228">
        <f>ROUND(I92*H92,2)</f>
        <v>0</v>
      </c>
      <c r="BL92" s="20" t="s">
        <v>188</v>
      </c>
      <c r="BM92" s="227" t="s">
        <v>687</v>
      </c>
    </row>
    <row r="93" s="2" customFormat="1">
      <c r="A93" s="41"/>
      <c r="B93" s="42"/>
      <c r="C93" s="43"/>
      <c r="D93" s="229" t="s">
        <v>190</v>
      </c>
      <c r="E93" s="43"/>
      <c r="F93" s="230" t="s">
        <v>264</v>
      </c>
      <c r="G93" s="43"/>
      <c r="H93" s="43"/>
      <c r="I93" s="231"/>
      <c r="J93" s="43"/>
      <c r="K93" s="43"/>
      <c r="L93" s="47"/>
      <c r="M93" s="232"/>
      <c r="N93" s="233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190</v>
      </c>
      <c r="AU93" s="20" t="s">
        <v>83</v>
      </c>
    </row>
    <row r="94" s="13" customFormat="1">
      <c r="A94" s="13"/>
      <c r="B94" s="234"/>
      <c r="C94" s="235"/>
      <c r="D94" s="236" t="s">
        <v>192</v>
      </c>
      <c r="E94" s="237" t="s">
        <v>19</v>
      </c>
      <c r="F94" s="238" t="s">
        <v>684</v>
      </c>
      <c r="G94" s="235"/>
      <c r="H94" s="239">
        <v>297</v>
      </c>
      <c r="I94" s="240"/>
      <c r="J94" s="235"/>
      <c r="K94" s="235"/>
      <c r="L94" s="241"/>
      <c r="M94" s="242"/>
      <c r="N94" s="243"/>
      <c r="O94" s="243"/>
      <c r="P94" s="243"/>
      <c r="Q94" s="243"/>
      <c r="R94" s="243"/>
      <c r="S94" s="243"/>
      <c r="T94" s="24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5" t="s">
        <v>192</v>
      </c>
      <c r="AU94" s="245" t="s">
        <v>83</v>
      </c>
      <c r="AV94" s="13" t="s">
        <v>83</v>
      </c>
      <c r="AW94" s="13" t="s">
        <v>35</v>
      </c>
      <c r="AX94" s="13" t="s">
        <v>74</v>
      </c>
      <c r="AY94" s="245" t="s">
        <v>182</v>
      </c>
    </row>
    <row r="95" s="14" customFormat="1">
      <c r="A95" s="14"/>
      <c r="B95" s="246"/>
      <c r="C95" s="247"/>
      <c r="D95" s="236" t="s">
        <v>192</v>
      </c>
      <c r="E95" s="248" t="s">
        <v>688</v>
      </c>
      <c r="F95" s="249" t="s">
        <v>197</v>
      </c>
      <c r="G95" s="247"/>
      <c r="H95" s="250">
        <v>297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6" t="s">
        <v>192</v>
      </c>
      <c r="AU95" s="256" t="s">
        <v>83</v>
      </c>
      <c r="AV95" s="14" t="s">
        <v>188</v>
      </c>
      <c r="AW95" s="14" t="s">
        <v>35</v>
      </c>
      <c r="AX95" s="14" t="s">
        <v>81</v>
      </c>
      <c r="AY95" s="256" t="s">
        <v>182</v>
      </c>
    </row>
    <row r="96" s="12" customFormat="1" ht="22.8" customHeight="1">
      <c r="A96" s="12"/>
      <c r="B96" s="200"/>
      <c r="C96" s="201"/>
      <c r="D96" s="202" t="s">
        <v>73</v>
      </c>
      <c r="E96" s="214" t="s">
        <v>150</v>
      </c>
      <c r="F96" s="214" t="s">
        <v>315</v>
      </c>
      <c r="G96" s="201"/>
      <c r="H96" s="201"/>
      <c r="I96" s="204"/>
      <c r="J96" s="215">
        <f>BK96</f>
        <v>0</v>
      </c>
      <c r="K96" s="201"/>
      <c r="L96" s="206"/>
      <c r="M96" s="207"/>
      <c r="N96" s="208"/>
      <c r="O96" s="208"/>
      <c r="P96" s="209">
        <f>SUM(P97:P109)</f>
        <v>0</v>
      </c>
      <c r="Q96" s="208"/>
      <c r="R96" s="209">
        <f>SUM(R97:R109)</f>
        <v>102.46499999999999</v>
      </c>
      <c r="S96" s="208"/>
      <c r="T96" s="210">
        <f>SUM(T97:T109)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1" t="s">
        <v>81</v>
      </c>
      <c r="AT96" s="212" t="s">
        <v>73</v>
      </c>
      <c r="AU96" s="212" t="s">
        <v>81</v>
      </c>
      <c r="AY96" s="211" t="s">
        <v>182</v>
      </c>
      <c r="BK96" s="213">
        <f>SUM(BK97:BK109)</f>
        <v>0</v>
      </c>
    </row>
    <row r="97" s="2" customFormat="1" ht="33" customHeight="1">
      <c r="A97" s="41"/>
      <c r="B97" s="42"/>
      <c r="C97" s="216" t="s">
        <v>83</v>
      </c>
      <c r="D97" s="216" t="s">
        <v>184</v>
      </c>
      <c r="E97" s="217" t="s">
        <v>326</v>
      </c>
      <c r="F97" s="218" t="s">
        <v>327</v>
      </c>
      <c r="G97" s="219" t="s">
        <v>136</v>
      </c>
      <c r="H97" s="220">
        <v>297</v>
      </c>
      <c r="I97" s="221"/>
      <c r="J97" s="222">
        <f>ROUND(I97*H97,2)</f>
        <v>0</v>
      </c>
      <c r="K97" s="218" t="s">
        <v>187</v>
      </c>
      <c r="L97" s="47"/>
      <c r="M97" s="223" t="s">
        <v>19</v>
      </c>
      <c r="N97" s="224" t="s">
        <v>45</v>
      </c>
      <c r="O97" s="87"/>
      <c r="P97" s="225">
        <f>O97*H97</f>
        <v>0</v>
      </c>
      <c r="Q97" s="225">
        <v>0.34499999999999997</v>
      </c>
      <c r="R97" s="225">
        <f>Q97*H97</f>
        <v>102.46499999999999</v>
      </c>
      <c r="S97" s="225">
        <v>0</v>
      </c>
      <c r="T97" s="226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7" t="s">
        <v>188</v>
      </c>
      <c r="AT97" s="227" t="s">
        <v>184</v>
      </c>
      <c r="AU97" s="227" t="s">
        <v>83</v>
      </c>
      <c r="AY97" s="20" t="s">
        <v>182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81</v>
      </c>
      <c r="BK97" s="228">
        <f>ROUND(I97*H97,2)</f>
        <v>0</v>
      </c>
      <c r="BL97" s="20" t="s">
        <v>188</v>
      </c>
      <c r="BM97" s="227" t="s">
        <v>689</v>
      </c>
    </row>
    <row r="98" s="2" customFormat="1">
      <c r="A98" s="41"/>
      <c r="B98" s="42"/>
      <c r="C98" s="43"/>
      <c r="D98" s="229" t="s">
        <v>190</v>
      </c>
      <c r="E98" s="43"/>
      <c r="F98" s="230" t="s">
        <v>329</v>
      </c>
      <c r="G98" s="43"/>
      <c r="H98" s="43"/>
      <c r="I98" s="231"/>
      <c r="J98" s="43"/>
      <c r="K98" s="43"/>
      <c r="L98" s="47"/>
      <c r="M98" s="232"/>
      <c r="N98" s="233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190</v>
      </c>
      <c r="AU98" s="20" t="s">
        <v>83</v>
      </c>
    </row>
    <row r="99" s="15" customFormat="1">
      <c r="A99" s="15"/>
      <c r="B99" s="257"/>
      <c r="C99" s="258"/>
      <c r="D99" s="236" t="s">
        <v>192</v>
      </c>
      <c r="E99" s="259" t="s">
        <v>19</v>
      </c>
      <c r="F99" s="260" t="s">
        <v>690</v>
      </c>
      <c r="G99" s="258"/>
      <c r="H99" s="259" t="s">
        <v>19</v>
      </c>
      <c r="I99" s="261"/>
      <c r="J99" s="258"/>
      <c r="K99" s="258"/>
      <c r="L99" s="262"/>
      <c r="M99" s="263"/>
      <c r="N99" s="264"/>
      <c r="O99" s="264"/>
      <c r="P99" s="264"/>
      <c r="Q99" s="264"/>
      <c r="R99" s="264"/>
      <c r="S99" s="264"/>
      <c r="T99" s="26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66" t="s">
        <v>192</v>
      </c>
      <c r="AU99" s="266" t="s">
        <v>83</v>
      </c>
      <c r="AV99" s="15" t="s">
        <v>81</v>
      </c>
      <c r="AW99" s="15" t="s">
        <v>35</v>
      </c>
      <c r="AX99" s="15" t="s">
        <v>74</v>
      </c>
      <c r="AY99" s="266" t="s">
        <v>182</v>
      </c>
    </row>
    <row r="100" s="13" customFormat="1">
      <c r="A100" s="13"/>
      <c r="B100" s="234"/>
      <c r="C100" s="235"/>
      <c r="D100" s="236" t="s">
        <v>192</v>
      </c>
      <c r="E100" s="237" t="s">
        <v>19</v>
      </c>
      <c r="F100" s="238" t="s">
        <v>691</v>
      </c>
      <c r="G100" s="235"/>
      <c r="H100" s="239">
        <v>33</v>
      </c>
      <c r="I100" s="240"/>
      <c r="J100" s="235"/>
      <c r="K100" s="235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192</v>
      </c>
      <c r="AU100" s="245" t="s">
        <v>83</v>
      </c>
      <c r="AV100" s="13" t="s">
        <v>83</v>
      </c>
      <c r="AW100" s="13" t="s">
        <v>35</v>
      </c>
      <c r="AX100" s="13" t="s">
        <v>74</v>
      </c>
      <c r="AY100" s="245" t="s">
        <v>182</v>
      </c>
    </row>
    <row r="101" s="13" customFormat="1">
      <c r="A101" s="13"/>
      <c r="B101" s="234"/>
      <c r="C101" s="235"/>
      <c r="D101" s="236" t="s">
        <v>192</v>
      </c>
      <c r="E101" s="237" t="s">
        <v>19</v>
      </c>
      <c r="F101" s="238" t="s">
        <v>692</v>
      </c>
      <c r="G101" s="235"/>
      <c r="H101" s="239">
        <v>33</v>
      </c>
      <c r="I101" s="240"/>
      <c r="J101" s="235"/>
      <c r="K101" s="235"/>
      <c r="L101" s="241"/>
      <c r="M101" s="242"/>
      <c r="N101" s="243"/>
      <c r="O101" s="243"/>
      <c r="P101" s="243"/>
      <c r="Q101" s="243"/>
      <c r="R101" s="243"/>
      <c r="S101" s="243"/>
      <c r="T101" s="24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5" t="s">
        <v>192</v>
      </c>
      <c r="AU101" s="245" t="s">
        <v>83</v>
      </c>
      <c r="AV101" s="13" t="s">
        <v>83</v>
      </c>
      <c r="AW101" s="13" t="s">
        <v>35</v>
      </c>
      <c r="AX101" s="13" t="s">
        <v>74</v>
      </c>
      <c r="AY101" s="245" t="s">
        <v>182</v>
      </c>
    </row>
    <row r="102" s="13" customFormat="1">
      <c r="A102" s="13"/>
      <c r="B102" s="234"/>
      <c r="C102" s="235"/>
      <c r="D102" s="236" t="s">
        <v>192</v>
      </c>
      <c r="E102" s="237" t="s">
        <v>19</v>
      </c>
      <c r="F102" s="238" t="s">
        <v>693</v>
      </c>
      <c r="G102" s="235"/>
      <c r="H102" s="239">
        <v>33</v>
      </c>
      <c r="I102" s="240"/>
      <c r="J102" s="235"/>
      <c r="K102" s="235"/>
      <c r="L102" s="241"/>
      <c r="M102" s="242"/>
      <c r="N102" s="243"/>
      <c r="O102" s="243"/>
      <c r="P102" s="243"/>
      <c r="Q102" s="243"/>
      <c r="R102" s="243"/>
      <c r="S102" s="243"/>
      <c r="T102" s="24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5" t="s">
        <v>192</v>
      </c>
      <c r="AU102" s="245" t="s">
        <v>83</v>
      </c>
      <c r="AV102" s="13" t="s">
        <v>83</v>
      </c>
      <c r="AW102" s="13" t="s">
        <v>35</v>
      </c>
      <c r="AX102" s="13" t="s">
        <v>74</v>
      </c>
      <c r="AY102" s="245" t="s">
        <v>182</v>
      </c>
    </row>
    <row r="103" s="13" customFormat="1">
      <c r="A103" s="13"/>
      <c r="B103" s="234"/>
      <c r="C103" s="235"/>
      <c r="D103" s="236" t="s">
        <v>192</v>
      </c>
      <c r="E103" s="237" t="s">
        <v>19</v>
      </c>
      <c r="F103" s="238" t="s">
        <v>694</v>
      </c>
      <c r="G103" s="235"/>
      <c r="H103" s="239">
        <v>33</v>
      </c>
      <c r="I103" s="240"/>
      <c r="J103" s="235"/>
      <c r="K103" s="235"/>
      <c r="L103" s="241"/>
      <c r="M103" s="242"/>
      <c r="N103" s="243"/>
      <c r="O103" s="243"/>
      <c r="P103" s="243"/>
      <c r="Q103" s="243"/>
      <c r="R103" s="243"/>
      <c r="S103" s="243"/>
      <c r="T103" s="24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5" t="s">
        <v>192</v>
      </c>
      <c r="AU103" s="245" t="s">
        <v>83</v>
      </c>
      <c r="AV103" s="13" t="s">
        <v>83</v>
      </c>
      <c r="AW103" s="13" t="s">
        <v>35</v>
      </c>
      <c r="AX103" s="13" t="s">
        <v>74</v>
      </c>
      <c r="AY103" s="245" t="s">
        <v>182</v>
      </c>
    </row>
    <row r="104" s="13" customFormat="1">
      <c r="A104" s="13"/>
      <c r="B104" s="234"/>
      <c r="C104" s="235"/>
      <c r="D104" s="236" t="s">
        <v>192</v>
      </c>
      <c r="E104" s="237" t="s">
        <v>19</v>
      </c>
      <c r="F104" s="238" t="s">
        <v>695</v>
      </c>
      <c r="G104" s="235"/>
      <c r="H104" s="239">
        <v>33</v>
      </c>
      <c r="I104" s="240"/>
      <c r="J104" s="235"/>
      <c r="K104" s="235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192</v>
      </c>
      <c r="AU104" s="245" t="s">
        <v>83</v>
      </c>
      <c r="AV104" s="13" t="s">
        <v>83</v>
      </c>
      <c r="AW104" s="13" t="s">
        <v>35</v>
      </c>
      <c r="AX104" s="13" t="s">
        <v>74</v>
      </c>
      <c r="AY104" s="245" t="s">
        <v>182</v>
      </c>
    </row>
    <row r="105" s="13" customFormat="1">
      <c r="A105" s="13"/>
      <c r="B105" s="234"/>
      <c r="C105" s="235"/>
      <c r="D105" s="236" t="s">
        <v>192</v>
      </c>
      <c r="E105" s="237" t="s">
        <v>19</v>
      </c>
      <c r="F105" s="238" t="s">
        <v>696</v>
      </c>
      <c r="G105" s="235"/>
      <c r="H105" s="239">
        <v>33</v>
      </c>
      <c r="I105" s="240"/>
      <c r="J105" s="235"/>
      <c r="K105" s="235"/>
      <c r="L105" s="241"/>
      <c r="M105" s="242"/>
      <c r="N105" s="243"/>
      <c r="O105" s="243"/>
      <c r="P105" s="243"/>
      <c r="Q105" s="243"/>
      <c r="R105" s="243"/>
      <c r="S105" s="243"/>
      <c r="T105" s="24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5" t="s">
        <v>192</v>
      </c>
      <c r="AU105" s="245" t="s">
        <v>83</v>
      </c>
      <c r="AV105" s="13" t="s">
        <v>83</v>
      </c>
      <c r="AW105" s="13" t="s">
        <v>35</v>
      </c>
      <c r="AX105" s="13" t="s">
        <v>74</v>
      </c>
      <c r="AY105" s="245" t="s">
        <v>182</v>
      </c>
    </row>
    <row r="106" s="13" customFormat="1">
      <c r="A106" s="13"/>
      <c r="B106" s="234"/>
      <c r="C106" s="235"/>
      <c r="D106" s="236" t="s">
        <v>192</v>
      </c>
      <c r="E106" s="237" t="s">
        <v>19</v>
      </c>
      <c r="F106" s="238" t="s">
        <v>697</v>
      </c>
      <c r="G106" s="235"/>
      <c r="H106" s="239">
        <v>33</v>
      </c>
      <c r="I106" s="240"/>
      <c r="J106" s="235"/>
      <c r="K106" s="235"/>
      <c r="L106" s="241"/>
      <c r="M106" s="242"/>
      <c r="N106" s="243"/>
      <c r="O106" s="243"/>
      <c r="P106" s="243"/>
      <c r="Q106" s="243"/>
      <c r="R106" s="243"/>
      <c r="S106" s="243"/>
      <c r="T106" s="24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5" t="s">
        <v>192</v>
      </c>
      <c r="AU106" s="245" t="s">
        <v>83</v>
      </c>
      <c r="AV106" s="13" t="s">
        <v>83</v>
      </c>
      <c r="AW106" s="13" t="s">
        <v>35</v>
      </c>
      <c r="AX106" s="13" t="s">
        <v>74</v>
      </c>
      <c r="AY106" s="245" t="s">
        <v>182</v>
      </c>
    </row>
    <row r="107" s="13" customFormat="1">
      <c r="A107" s="13"/>
      <c r="B107" s="234"/>
      <c r="C107" s="235"/>
      <c r="D107" s="236" t="s">
        <v>192</v>
      </c>
      <c r="E107" s="237" t="s">
        <v>19</v>
      </c>
      <c r="F107" s="238" t="s">
        <v>698</v>
      </c>
      <c r="G107" s="235"/>
      <c r="H107" s="239">
        <v>33</v>
      </c>
      <c r="I107" s="240"/>
      <c r="J107" s="235"/>
      <c r="K107" s="235"/>
      <c r="L107" s="241"/>
      <c r="M107" s="242"/>
      <c r="N107" s="243"/>
      <c r="O107" s="243"/>
      <c r="P107" s="243"/>
      <c r="Q107" s="243"/>
      <c r="R107" s="243"/>
      <c r="S107" s="243"/>
      <c r="T107" s="24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5" t="s">
        <v>192</v>
      </c>
      <c r="AU107" s="245" t="s">
        <v>83</v>
      </c>
      <c r="AV107" s="13" t="s">
        <v>83</v>
      </c>
      <c r="AW107" s="13" t="s">
        <v>35</v>
      </c>
      <c r="AX107" s="13" t="s">
        <v>74</v>
      </c>
      <c r="AY107" s="245" t="s">
        <v>182</v>
      </c>
    </row>
    <row r="108" s="13" customFormat="1">
      <c r="A108" s="13"/>
      <c r="B108" s="234"/>
      <c r="C108" s="235"/>
      <c r="D108" s="236" t="s">
        <v>192</v>
      </c>
      <c r="E108" s="237" t="s">
        <v>19</v>
      </c>
      <c r="F108" s="238" t="s">
        <v>699</v>
      </c>
      <c r="G108" s="235"/>
      <c r="H108" s="239">
        <v>33</v>
      </c>
      <c r="I108" s="240"/>
      <c r="J108" s="235"/>
      <c r="K108" s="235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192</v>
      </c>
      <c r="AU108" s="245" t="s">
        <v>83</v>
      </c>
      <c r="AV108" s="13" t="s">
        <v>83</v>
      </c>
      <c r="AW108" s="13" t="s">
        <v>35</v>
      </c>
      <c r="AX108" s="13" t="s">
        <v>74</v>
      </c>
      <c r="AY108" s="245" t="s">
        <v>182</v>
      </c>
    </row>
    <row r="109" s="14" customFormat="1">
      <c r="A109" s="14"/>
      <c r="B109" s="246"/>
      <c r="C109" s="247"/>
      <c r="D109" s="236" t="s">
        <v>192</v>
      </c>
      <c r="E109" s="248" t="s">
        <v>684</v>
      </c>
      <c r="F109" s="249" t="s">
        <v>197</v>
      </c>
      <c r="G109" s="247"/>
      <c r="H109" s="250">
        <v>297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6" t="s">
        <v>192</v>
      </c>
      <c r="AU109" s="256" t="s">
        <v>83</v>
      </c>
      <c r="AV109" s="14" t="s">
        <v>188</v>
      </c>
      <c r="AW109" s="14" t="s">
        <v>35</v>
      </c>
      <c r="AX109" s="14" t="s">
        <v>81</v>
      </c>
      <c r="AY109" s="256" t="s">
        <v>182</v>
      </c>
    </row>
    <row r="110" s="12" customFormat="1" ht="22.8" customHeight="1">
      <c r="A110" s="12"/>
      <c r="B110" s="200"/>
      <c r="C110" s="201"/>
      <c r="D110" s="202" t="s">
        <v>73</v>
      </c>
      <c r="E110" s="214" t="s">
        <v>404</v>
      </c>
      <c r="F110" s="214" t="s">
        <v>405</v>
      </c>
      <c r="G110" s="201"/>
      <c r="H110" s="201"/>
      <c r="I110" s="204"/>
      <c r="J110" s="215">
        <f>BK110</f>
        <v>0</v>
      </c>
      <c r="K110" s="201"/>
      <c r="L110" s="206"/>
      <c r="M110" s="207"/>
      <c r="N110" s="208"/>
      <c r="O110" s="208"/>
      <c r="P110" s="209">
        <f>SUM(P111:P114)</f>
        <v>0</v>
      </c>
      <c r="Q110" s="208"/>
      <c r="R110" s="209">
        <f>SUM(R111:R114)</f>
        <v>0</v>
      </c>
      <c r="S110" s="208"/>
      <c r="T110" s="210">
        <f>SUM(T111:T114)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1" t="s">
        <v>81</v>
      </c>
      <c r="AT110" s="212" t="s">
        <v>73</v>
      </c>
      <c r="AU110" s="212" t="s">
        <v>81</v>
      </c>
      <c r="AY110" s="211" t="s">
        <v>182</v>
      </c>
      <c r="BK110" s="213">
        <f>SUM(BK111:BK114)</f>
        <v>0</v>
      </c>
    </row>
    <row r="111" s="2" customFormat="1" ht="44.25" customHeight="1">
      <c r="A111" s="41"/>
      <c r="B111" s="42"/>
      <c r="C111" s="216" t="s">
        <v>203</v>
      </c>
      <c r="D111" s="216" t="s">
        <v>184</v>
      </c>
      <c r="E111" s="217" t="s">
        <v>407</v>
      </c>
      <c r="F111" s="218" t="s">
        <v>408</v>
      </c>
      <c r="G111" s="219" t="s">
        <v>409</v>
      </c>
      <c r="H111" s="220">
        <v>102.465</v>
      </c>
      <c r="I111" s="221"/>
      <c r="J111" s="222">
        <f>ROUND(I111*H111,2)</f>
        <v>0</v>
      </c>
      <c r="K111" s="218" t="s">
        <v>187</v>
      </c>
      <c r="L111" s="47"/>
      <c r="M111" s="223" t="s">
        <v>19</v>
      </c>
      <c r="N111" s="224" t="s">
        <v>45</v>
      </c>
      <c r="O111" s="87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7" t="s">
        <v>188</v>
      </c>
      <c r="AT111" s="227" t="s">
        <v>184</v>
      </c>
      <c r="AU111" s="227" t="s">
        <v>83</v>
      </c>
      <c r="AY111" s="20" t="s">
        <v>182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20" t="s">
        <v>81</v>
      </c>
      <c r="BK111" s="228">
        <f>ROUND(I111*H111,2)</f>
        <v>0</v>
      </c>
      <c r="BL111" s="20" t="s">
        <v>188</v>
      </c>
      <c r="BM111" s="227" t="s">
        <v>700</v>
      </c>
    </row>
    <row r="112" s="2" customFormat="1">
      <c r="A112" s="41"/>
      <c r="B112" s="42"/>
      <c r="C112" s="43"/>
      <c r="D112" s="229" t="s">
        <v>190</v>
      </c>
      <c r="E112" s="43"/>
      <c r="F112" s="230" t="s">
        <v>411</v>
      </c>
      <c r="G112" s="43"/>
      <c r="H112" s="43"/>
      <c r="I112" s="231"/>
      <c r="J112" s="43"/>
      <c r="K112" s="43"/>
      <c r="L112" s="47"/>
      <c r="M112" s="232"/>
      <c r="N112" s="233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190</v>
      </c>
      <c r="AU112" s="20" t="s">
        <v>83</v>
      </c>
    </row>
    <row r="113" s="2" customFormat="1" ht="55.5" customHeight="1">
      <c r="A113" s="41"/>
      <c r="B113" s="42"/>
      <c r="C113" s="216" t="s">
        <v>188</v>
      </c>
      <c r="D113" s="216" t="s">
        <v>184</v>
      </c>
      <c r="E113" s="217" t="s">
        <v>413</v>
      </c>
      <c r="F113" s="218" t="s">
        <v>414</v>
      </c>
      <c r="G113" s="219" t="s">
        <v>409</v>
      </c>
      <c r="H113" s="220">
        <v>102.465</v>
      </c>
      <c r="I113" s="221"/>
      <c r="J113" s="222">
        <f>ROUND(I113*H113,2)</f>
        <v>0</v>
      </c>
      <c r="K113" s="218" t="s">
        <v>187</v>
      </c>
      <c r="L113" s="47"/>
      <c r="M113" s="223" t="s">
        <v>19</v>
      </c>
      <c r="N113" s="224" t="s">
        <v>45</v>
      </c>
      <c r="O113" s="87"/>
      <c r="P113" s="225">
        <f>O113*H113</f>
        <v>0</v>
      </c>
      <c r="Q113" s="225">
        <v>0</v>
      </c>
      <c r="R113" s="225">
        <f>Q113*H113</f>
        <v>0</v>
      </c>
      <c r="S113" s="225">
        <v>0</v>
      </c>
      <c r="T113" s="226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7" t="s">
        <v>188</v>
      </c>
      <c r="AT113" s="227" t="s">
        <v>184</v>
      </c>
      <c r="AU113" s="227" t="s">
        <v>83</v>
      </c>
      <c r="AY113" s="20" t="s">
        <v>182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20" t="s">
        <v>81</v>
      </c>
      <c r="BK113" s="228">
        <f>ROUND(I113*H113,2)</f>
        <v>0</v>
      </c>
      <c r="BL113" s="20" t="s">
        <v>188</v>
      </c>
      <c r="BM113" s="227" t="s">
        <v>701</v>
      </c>
    </row>
    <row r="114" s="2" customFormat="1">
      <c r="A114" s="41"/>
      <c r="B114" s="42"/>
      <c r="C114" s="43"/>
      <c r="D114" s="229" t="s">
        <v>190</v>
      </c>
      <c r="E114" s="43"/>
      <c r="F114" s="230" t="s">
        <v>416</v>
      </c>
      <c r="G114" s="43"/>
      <c r="H114" s="43"/>
      <c r="I114" s="231"/>
      <c r="J114" s="43"/>
      <c r="K114" s="43"/>
      <c r="L114" s="47"/>
      <c r="M114" s="289"/>
      <c r="N114" s="290"/>
      <c r="O114" s="291"/>
      <c r="P114" s="291"/>
      <c r="Q114" s="291"/>
      <c r="R114" s="291"/>
      <c r="S114" s="291"/>
      <c r="T114" s="292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190</v>
      </c>
      <c r="AU114" s="20" t="s">
        <v>83</v>
      </c>
    </row>
    <row r="115" s="2" customFormat="1" ht="6.96" customHeight="1">
      <c r="A115" s="41"/>
      <c r="B115" s="62"/>
      <c r="C115" s="63"/>
      <c r="D115" s="63"/>
      <c r="E115" s="63"/>
      <c r="F115" s="63"/>
      <c r="G115" s="63"/>
      <c r="H115" s="63"/>
      <c r="I115" s="63"/>
      <c r="J115" s="63"/>
      <c r="K115" s="63"/>
      <c r="L115" s="47"/>
      <c r="M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</row>
  </sheetData>
  <sheetProtection sheet="1" autoFilter="0" formatColumns="0" formatRows="0" objects="1" scenarios="1" spinCount="100000" saltValue="5gE8PUNh4/83hMZjMvjUqHm4YwqjW948Tgy66ELc2dB4+riS7V56NDT2XMTtywkRoP+CVQGgrz4xZ8gVYF0ooA==" hashValue="mGrmT/B+NF9sx5Cxro5OyB3adr4IxxyTljvD/KXv0rrM+LC2F4vj1brpL5HDEyBjHkDozXmF/pn47BD7wI0Lqg==" algorithmName="SHA-512" password="E8BA"/>
  <autoFilter ref="C88:K11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5_01/181951112"/>
    <hyperlink ref="F98" r:id="rId2" display="https://podminky.urs.cz/item/CS_URS_2025_01/564851111"/>
    <hyperlink ref="F112" r:id="rId3" display="https://podminky.urs.cz/item/CS_URS_2025_01/998225111"/>
    <hyperlink ref="F114" r:id="rId4" display="https://podminky.urs.cz/item/CS_URS_2025_01/9982251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112</v>
      </c>
      <c r="AZ2" s="141" t="s">
        <v>702</v>
      </c>
      <c r="BA2" s="141" t="s">
        <v>19</v>
      </c>
      <c r="BB2" s="141" t="s">
        <v>19</v>
      </c>
      <c r="BC2" s="141" t="s">
        <v>703</v>
      </c>
      <c r="BD2" s="141" t="s">
        <v>83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83</v>
      </c>
    </row>
    <row r="4" s="1" customFormat="1" ht="24.96" customHeight="1">
      <c r="B4" s="23"/>
      <c r="D4" s="144" t="s">
        <v>140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Rekonstrukce LC Bohunka</v>
      </c>
      <c r="F7" s="146"/>
      <c r="G7" s="146"/>
      <c r="H7" s="146"/>
      <c r="L7" s="23"/>
    </row>
    <row r="8" s="1" customFormat="1" ht="12" customHeight="1">
      <c r="B8" s="23"/>
      <c r="D8" s="146" t="s">
        <v>148</v>
      </c>
      <c r="L8" s="23"/>
    </row>
    <row r="9" s="2" customFormat="1" ht="16.5" customHeight="1">
      <c r="A9" s="41"/>
      <c r="B9" s="47"/>
      <c r="C9" s="41"/>
      <c r="D9" s="41"/>
      <c r="E9" s="147" t="s">
        <v>496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154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30" customHeight="1">
      <c r="A11" s="41"/>
      <c r="B11" s="47"/>
      <c r="C11" s="41"/>
      <c r="D11" s="41"/>
      <c r="E11" s="149" t="s">
        <v>704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30. 4. 2024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27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28</v>
      </c>
      <c r="F17" s="41"/>
      <c r="G17" s="41"/>
      <c r="H17" s="41"/>
      <c r="I17" s="146" t="s">
        <v>29</v>
      </c>
      <c r="J17" s="136" t="s">
        <v>30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31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29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33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34</v>
      </c>
      <c r="F23" s="41"/>
      <c r="G23" s="41"/>
      <c r="H23" s="41"/>
      <c r="I23" s="146" t="s">
        <v>29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36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37</v>
      </c>
      <c r="F26" s="41"/>
      <c r="G26" s="41"/>
      <c r="H26" s="41"/>
      <c r="I26" s="146" t="s">
        <v>29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38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40</v>
      </c>
      <c r="E32" s="41"/>
      <c r="F32" s="41"/>
      <c r="G32" s="41"/>
      <c r="H32" s="41"/>
      <c r="I32" s="41"/>
      <c r="J32" s="157">
        <f>ROUND(J89,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42</v>
      </c>
      <c r="G34" s="41"/>
      <c r="H34" s="41"/>
      <c r="I34" s="158" t="s">
        <v>41</v>
      </c>
      <c r="J34" s="158" t="s">
        <v>43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44</v>
      </c>
      <c r="E35" s="146" t="s">
        <v>45</v>
      </c>
      <c r="F35" s="160">
        <f>ROUND((SUM(BE89:BE107)),  2)</f>
        <v>0</v>
      </c>
      <c r="G35" s="41"/>
      <c r="H35" s="41"/>
      <c r="I35" s="161">
        <v>0.20999999999999999</v>
      </c>
      <c r="J35" s="160">
        <f>ROUND(((SUM(BE89:BE107))*I35),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46</v>
      </c>
      <c r="F36" s="160">
        <f>ROUND((SUM(BF89:BF107)),  2)</f>
        <v>0</v>
      </c>
      <c r="G36" s="41"/>
      <c r="H36" s="41"/>
      <c r="I36" s="161">
        <v>0.14999999999999999</v>
      </c>
      <c r="J36" s="160">
        <f>ROUND(((SUM(BF89:BF107))*I36),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47</v>
      </c>
      <c r="F37" s="160">
        <f>ROUND((SUM(BG89:BG107)),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48</v>
      </c>
      <c r="F38" s="160">
        <f>ROUND((SUM(BH89:BH107)),  2)</f>
        <v>0</v>
      </c>
      <c r="G38" s="41"/>
      <c r="H38" s="41"/>
      <c r="I38" s="161">
        <v>0.14999999999999999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49</v>
      </c>
      <c r="F39" s="160">
        <f>ROUND((SUM(BI89:BI107)),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50</v>
      </c>
      <c r="E41" s="164"/>
      <c r="F41" s="164"/>
      <c r="G41" s="165" t="s">
        <v>51</v>
      </c>
      <c r="H41" s="166" t="s">
        <v>52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158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Rekonstrukce LC Bohunka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148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496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154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30" customHeight="1">
      <c r="A54" s="41"/>
      <c r="B54" s="42"/>
      <c r="C54" s="43"/>
      <c r="D54" s="43"/>
      <c r="E54" s="72" t="str">
        <f>E11</f>
        <v>24039-14XC-SO-03-05 - 007.17 - Sjezd na jinou účelovou komunikaci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k.ú. Milonice, Lažany</v>
      </c>
      <c r="G56" s="43"/>
      <c r="H56" s="43"/>
      <c r="I56" s="35" t="s">
        <v>23</v>
      </c>
      <c r="J56" s="75" t="str">
        <f>IF(J14="","",J14)</f>
        <v>30. 4. 2024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25.65" customHeight="1">
      <c r="A58" s="41"/>
      <c r="B58" s="42"/>
      <c r="C58" s="35" t="s">
        <v>25</v>
      </c>
      <c r="D58" s="43"/>
      <c r="E58" s="43"/>
      <c r="F58" s="30" t="str">
        <f>E17</f>
        <v>Lesy města Brna, a.s.</v>
      </c>
      <c r="G58" s="43"/>
      <c r="H58" s="43"/>
      <c r="I58" s="35" t="s">
        <v>33</v>
      </c>
      <c r="J58" s="39" t="str">
        <f>E23</f>
        <v>Regioprojekt Brno, s.r.o.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36</v>
      </c>
      <c r="J59" s="39" t="str">
        <f>E26</f>
        <v>Ing. Ondřej Ševčík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159</v>
      </c>
      <c r="D61" s="175"/>
      <c r="E61" s="175"/>
      <c r="F61" s="175"/>
      <c r="G61" s="175"/>
      <c r="H61" s="175"/>
      <c r="I61" s="175"/>
      <c r="J61" s="176" t="s">
        <v>160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72</v>
      </c>
      <c r="D63" s="43"/>
      <c r="E63" s="43"/>
      <c r="F63" s="43"/>
      <c r="G63" s="43"/>
      <c r="H63" s="43"/>
      <c r="I63" s="43"/>
      <c r="J63" s="105">
        <f>J89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161</v>
      </c>
    </row>
    <row r="64" s="9" customFormat="1" ht="24.96" customHeight="1">
      <c r="A64" s="9"/>
      <c r="B64" s="178"/>
      <c r="C64" s="179"/>
      <c r="D64" s="180" t="s">
        <v>162</v>
      </c>
      <c r="E64" s="181"/>
      <c r="F64" s="181"/>
      <c r="G64" s="181"/>
      <c r="H64" s="181"/>
      <c r="I64" s="181"/>
      <c r="J64" s="182">
        <f>J90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163</v>
      </c>
      <c r="E65" s="186"/>
      <c r="F65" s="186"/>
      <c r="G65" s="186"/>
      <c r="H65" s="186"/>
      <c r="I65" s="186"/>
      <c r="J65" s="187">
        <f>J91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8"/>
      <c r="D66" s="185" t="s">
        <v>164</v>
      </c>
      <c r="E66" s="186"/>
      <c r="F66" s="186"/>
      <c r="G66" s="186"/>
      <c r="H66" s="186"/>
      <c r="I66" s="186"/>
      <c r="J66" s="187">
        <f>J96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8"/>
      <c r="D67" s="185" t="s">
        <v>166</v>
      </c>
      <c r="E67" s="186"/>
      <c r="F67" s="186"/>
      <c r="G67" s="186"/>
      <c r="H67" s="186"/>
      <c r="I67" s="186"/>
      <c r="J67" s="187">
        <f>J103</f>
        <v>0</v>
      </c>
      <c r="K67" s="128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4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167</v>
      </c>
      <c r="D74" s="43"/>
      <c r="E74" s="43"/>
      <c r="F74" s="43"/>
      <c r="G74" s="43"/>
      <c r="H74" s="43"/>
      <c r="I74" s="43"/>
      <c r="J74" s="43"/>
      <c r="K74" s="43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16</v>
      </c>
      <c r="D76" s="43"/>
      <c r="E76" s="43"/>
      <c r="F76" s="43"/>
      <c r="G76" s="43"/>
      <c r="H76" s="43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73" t="str">
        <f>E7</f>
        <v>Rekonstrukce LC Bohunka</v>
      </c>
      <c r="F77" s="35"/>
      <c r="G77" s="35"/>
      <c r="H77" s="35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1" customFormat="1" ht="12" customHeight="1">
      <c r="B78" s="24"/>
      <c r="C78" s="35" t="s">
        <v>148</v>
      </c>
      <c r="D78" s="25"/>
      <c r="E78" s="25"/>
      <c r="F78" s="25"/>
      <c r="G78" s="25"/>
      <c r="H78" s="25"/>
      <c r="I78" s="25"/>
      <c r="J78" s="25"/>
      <c r="K78" s="25"/>
      <c r="L78" s="23"/>
    </row>
    <row r="79" s="2" customFormat="1" ht="16.5" customHeight="1">
      <c r="A79" s="41"/>
      <c r="B79" s="42"/>
      <c r="C79" s="43"/>
      <c r="D79" s="43"/>
      <c r="E79" s="173" t="s">
        <v>496</v>
      </c>
      <c r="F79" s="43"/>
      <c r="G79" s="43"/>
      <c r="H79" s="43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154</v>
      </c>
      <c r="D80" s="43"/>
      <c r="E80" s="43"/>
      <c r="F80" s="43"/>
      <c r="G80" s="43"/>
      <c r="H80" s="43"/>
      <c r="I80" s="43"/>
      <c r="J80" s="43"/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30" customHeight="1">
      <c r="A81" s="41"/>
      <c r="B81" s="42"/>
      <c r="C81" s="43"/>
      <c r="D81" s="43"/>
      <c r="E81" s="72" t="str">
        <f>E11</f>
        <v>24039-14XC-SO-03-05 - 007.17 - Sjezd na jinou účelovou komunikaci</v>
      </c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21</v>
      </c>
      <c r="D83" s="43"/>
      <c r="E83" s="43"/>
      <c r="F83" s="30" t="str">
        <f>F14</f>
        <v>k.ú. Milonice, Lažany</v>
      </c>
      <c r="G83" s="43"/>
      <c r="H83" s="43"/>
      <c r="I83" s="35" t="s">
        <v>23</v>
      </c>
      <c r="J83" s="75" t="str">
        <f>IF(J14="","",J14)</f>
        <v>30. 4. 2024</v>
      </c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25.65" customHeight="1">
      <c r="A85" s="41"/>
      <c r="B85" s="42"/>
      <c r="C85" s="35" t="s">
        <v>25</v>
      </c>
      <c r="D85" s="43"/>
      <c r="E85" s="43"/>
      <c r="F85" s="30" t="str">
        <f>E17</f>
        <v>Lesy města Brna, a.s.</v>
      </c>
      <c r="G85" s="43"/>
      <c r="H85" s="43"/>
      <c r="I85" s="35" t="s">
        <v>33</v>
      </c>
      <c r="J85" s="39" t="str">
        <f>E23</f>
        <v>Regioprojekt Brno, s.r.o.</v>
      </c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31</v>
      </c>
      <c r="D86" s="43"/>
      <c r="E86" s="43"/>
      <c r="F86" s="30" t="str">
        <f>IF(E20="","",E20)</f>
        <v>Vyplň údaj</v>
      </c>
      <c r="G86" s="43"/>
      <c r="H86" s="43"/>
      <c r="I86" s="35" t="s">
        <v>36</v>
      </c>
      <c r="J86" s="39" t="str">
        <f>E26</f>
        <v>Ing. Ondřej Ševčík</v>
      </c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9"/>
      <c r="B88" s="190"/>
      <c r="C88" s="191" t="s">
        <v>168</v>
      </c>
      <c r="D88" s="192" t="s">
        <v>59</v>
      </c>
      <c r="E88" s="192" t="s">
        <v>55</v>
      </c>
      <c r="F88" s="192" t="s">
        <v>56</v>
      </c>
      <c r="G88" s="192" t="s">
        <v>169</v>
      </c>
      <c r="H88" s="192" t="s">
        <v>170</v>
      </c>
      <c r="I88" s="192" t="s">
        <v>171</v>
      </c>
      <c r="J88" s="192" t="s">
        <v>160</v>
      </c>
      <c r="K88" s="193" t="s">
        <v>172</v>
      </c>
      <c r="L88" s="194"/>
      <c r="M88" s="95" t="s">
        <v>19</v>
      </c>
      <c r="N88" s="96" t="s">
        <v>44</v>
      </c>
      <c r="O88" s="96" t="s">
        <v>173</v>
      </c>
      <c r="P88" s="96" t="s">
        <v>174</v>
      </c>
      <c r="Q88" s="96" t="s">
        <v>175</v>
      </c>
      <c r="R88" s="96" t="s">
        <v>176</v>
      </c>
      <c r="S88" s="96" t="s">
        <v>177</v>
      </c>
      <c r="T88" s="97" t="s">
        <v>178</v>
      </c>
      <c r="U88" s="189"/>
      <c r="V88" s="189"/>
      <c r="W88" s="189"/>
      <c r="X88" s="189"/>
      <c r="Y88" s="189"/>
      <c r="Z88" s="189"/>
      <c r="AA88" s="189"/>
      <c r="AB88" s="189"/>
      <c r="AC88" s="189"/>
      <c r="AD88" s="189"/>
      <c r="AE88" s="189"/>
    </row>
    <row r="89" s="2" customFormat="1" ht="22.8" customHeight="1">
      <c r="A89" s="41"/>
      <c r="B89" s="42"/>
      <c r="C89" s="102" t="s">
        <v>179</v>
      </c>
      <c r="D89" s="43"/>
      <c r="E89" s="43"/>
      <c r="F89" s="43"/>
      <c r="G89" s="43"/>
      <c r="H89" s="43"/>
      <c r="I89" s="43"/>
      <c r="J89" s="195">
        <f>BK89</f>
        <v>0</v>
      </c>
      <c r="K89" s="43"/>
      <c r="L89" s="47"/>
      <c r="M89" s="98"/>
      <c r="N89" s="196"/>
      <c r="O89" s="99"/>
      <c r="P89" s="197">
        <f>P90</f>
        <v>0</v>
      </c>
      <c r="Q89" s="99"/>
      <c r="R89" s="197">
        <f>R90</f>
        <v>108.79000000000001</v>
      </c>
      <c r="S89" s="99"/>
      <c r="T89" s="198">
        <f>T90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73</v>
      </c>
      <c r="AU89" s="20" t="s">
        <v>161</v>
      </c>
      <c r="BK89" s="199">
        <f>BK90</f>
        <v>0</v>
      </c>
    </row>
    <row r="90" s="12" customFormat="1" ht="25.92" customHeight="1">
      <c r="A90" s="12"/>
      <c r="B90" s="200"/>
      <c r="C90" s="201"/>
      <c r="D90" s="202" t="s">
        <v>73</v>
      </c>
      <c r="E90" s="203" t="s">
        <v>180</v>
      </c>
      <c r="F90" s="203" t="s">
        <v>181</v>
      </c>
      <c r="G90" s="201"/>
      <c r="H90" s="201"/>
      <c r="I90" s="204"/>
      <c r="J90" s="205">
        <f>BK90</f>
        <v>0</v>
      </c>
      <c r="K90" s="201"/>
      <c r="L90" s="206"/>
      <c r="M90" s="207"/>
      <c r="N90" s="208"/>
      <c r="O90" s="208"/>
      <c r="P90" s="209">
        <f>P91+P96+P103</f>
        <v>0</v>
      </c>
      <c r="Q90" s="208"/>
      <c r="R90" s="209">
        <f>R91+R96+R103</f>
        <v>108.79000000000001</v>
      </c>
      <c r="S90" s="208"/>
      <c r="T90" s="210">
        <f>T91+T96+T103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1" t="s">
        <v>81</v>
      </c>
      <c r="AT90" s="212" t="s">
        <v>73</v>
      </c>
      <c r="AU90" s="212" t="s">
        <v>74</v>
      </c>
      <c r="AY90" s="211" t="s">
        <v>182</v>
      </c>
      <c r="BK90" s="213">
        <f>BK91+BK96+BK103</f>
        <v>0</v>
      </c>
    </row>
    <row r="91" s="12" customFormat="1" ht="22.8" customHeight="1">
      <c r="A91" s="12"/>
      <c r="B91" s="200"/>
      <c r="C91" s="201"/>
      <c r="D91" s="202" t="s">
        <v>73</v>
      </c>
      <c r="E91" s="214" t="s">
        <v>81</v>
      </c>
      <c r="F91" s="214" t="s">
        <v>183</v>
      </c>
      <c r="G91" s="201"/>
      <c r="H91" s="201"/>
      <c r="I91" s="204"/>
      <c r="J91" s="215">
        <f>BK91</f>
        <v>0</v>
      </c>
      <c r="K91" s="201"/>
      <c r="L91" s="206"/>
      <c r="M91" s="207"/>
      <c r="N91" s="208"/>
      <c r="O91" s="208"/>
      <c r="P91" s="209">
        <f>SUM(P92:P95)</f>
        <v>0</v>
      </c>
      <c r="Q91" s="208"/>
      <c r="R91" s="209">
        <f>SUM(R92:R95)</f>
        <v>0</v>
      </c>
      <c r="S91" s="208"/>
      <c r="T91" s="210">
        <f>SUM(T92:T95)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1" t="s">
        <v>81</v>
      </c>
      <c r="AT91" s="212" t="s">
        <v>73</v>
      </c>
      <c r="AU91" s="212" t="s">
        <v>81</v>
      </c>
      <c r="AY91" s="211" t="s">
        <v>182</v>
      </c>
      <c r="BK91" s="213">
        <f>SUM(BK92:BK95)</f>
        <v>0</v>
      </c>
    </row>
    <row r="92" s="2" customFormat="1" ht="33" customHeight="1">
      <c r="A92" s="41"/>
      <c r="B92" s="42"/>
      <c r="C92" s="216" t="s">
        <v>81</v>
      </c>
      <c r="D92" s="216" t="s">
        <v>184</v>
      </c>
      <c r="E92" s="217" t="s">
        <v>261</v>
      </c>
      <c r="F92" s="218" t="s">
        <v>262</v>
      </c>
      <c r="G92" s="219" t="s">
        <v>136</v>
      </c>
      <c r="H92" s="220">
        <v>473</v>
      </c>
      <c r="I92" s="221"/>
      <c r="J92" s="222">
        <f>ROUND(I92*H92,2)</f>
        <v>0</v>
      </c>
      <c r="K92" s="218" t="s">
        <v>187</v>
      </c>
      <c r="L92" s="47"/>
      <c r="M92" s="223" t="s">
        <v>19</v>
      </c>
      <c r="N92" s="224" t="s">
        <v>45</v>
      </c>
      <c r="O92" s="87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7" t="s">
        <v>188</v>
      </c>
      <c r="AT92" s="227" t="s">
        <v>184</v>
      </c>
      <c r="AU92" s="227" t="s">
        <v>83</v>
      </c>
      <c r="AY92" s="20" t="s">
        <v>182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20" t="s">
        <v>81</v>
      </c>
      <c r="BK92" s="228">
        <f>ROUND(I92*H92,2)</f>
        <v>0</v>
      </c>
      <c r="BL92" s="20" t="s">
        <v>188</v>
      </c>
      <c r="BM92" s="227" t="s">
        <v>705</v>
      </c>
    </row>
    <row r="93" s="2" customFormat="1">
      <c r="A93" s="41"/>
      <c r="B93" s="42"/>
      <c r="C93" s="43"/>
      <c r="D93" s="229" t="s">
        <v>190</v>
      </c>
      <c r="E93" s="43"/>
      <c r="F93" s="230" t="s">
        <v>264</v>
      </c>
      <c r="G93" s="43"/>
      <c r="H93" s="43"/>
      <c r="I93" s="231"/>
      <c r="J93" s="43"/>
      <c r="K93" s="43"/>
      <c r="L93" s="47"/>
      <c r="M93" s="232"/>
      <c r="N93" s="233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190</v>
      </c>
      <c r="AU93" s="20" t="s">
        <v>83</v>
      </c>
    </row>
    <row r="94" s="13" customFormat="1">
      <c r="A94" s="13"/>
      <c r="B94" s="234"/>
      <c r="C94" s="235"/>
      <c r="D94" s="236" t="s">
        <v>192</v>
      </c>
      <c r="E94" s="237" t="s">
        <v>19</v>
      </c>
      <c r="F94" s="238" t="s">
        <v>702</v>
      </c>
      <c r="G94" s="235"/>
      <c r="H94" s="239">
        <v>473</v>
      </c>
      <c r="I94" s="240"/>
      <c r="J94" s="235"/>
      <c r="K94" s="235"/>
      <c r="L94" s="241"/>
      <c r="M94" s="242"/>
      <c r="N94" s="243"/>
      <c r="O94" s="243"/>
      <c r="P94" s="243"/>
      <c r="Q94" s="243"/>
      <c r="R94" s="243"/>
      <c r="S94" s="243"/>
      <c r="T94" s="24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5" t="s">
        <v>192</v>
      </c>
      <c r="AU94" s="245" t="s">
        <v>83</v>
      </c>
      <c r="AV94" s="13" t="s">
        <v>83</v>
      </c>
      <c r="AW94" s="13" t="s">
        <v>35</v>
      </c>
      <c r="AX94" s="13" t="s">
        <v>74</v>
      </c>
      <c r="AY94" s="245" t="s">
        <v>182</v>
      </c>
    </row>
    <row r="95" s="14" customFormat="1">
      <c r="A95" s="14"/>
      <c r="B95" s="246"/>
      <c r="C95" s="247"/>
      <c r="D95" s="236" t="s">
        <v>192</v>
      </c>
      <c r="E95" s="248" t="s">
        <v>688</v>
      </c>
      <c r="F95" s="249" t="s">
        <v>197</v>
      </c>
      <c r="G95" s="247"/>
      <c r="H95" s="250">
        <v>473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6" t="s">
        <v>192</v>
      </c>
      <c r="AU95" s="256" t="s">
        <v>83</v>
      </c>
      <c r="AV95" s="14" t="s">
        <v>188</v>
      </c>
      <c r="AW95" s="14" t="s">
        <v>35</v>
      </c>
      <c r="AX95" s="14" t="s">
        <v>81</v>
      </c>
      <c r="AY95" s="256" t="s">
        <v>182</v>
      </c>
    </row>
    <row r="96" s="12" customFormat="1" ht="22.8" customHeight="1">
      <c r="A96" s="12"/>
      <c r="B96" s="200"/>
      <c r="C96" s="201"/>
      <c r="D96" s="202" t="s">
        <v>73</v>
      </c>
      <c r="E96" s="214" t="s">
        <v>150</v>
      </c>
      <c r="F96" s="214" t="s">
        <v>315</v>
      </c>
      <c r="G96" s="201"/>
      <c r="H96" s="201"/>
      <c r="I96" s="204"/>
      <c r="J96" s="215">
        <f>BK96</f>
        <v>0</v>
      </c>
      <c r="K96" s="201"/>
      <c r="L96" s="206"/>
      <c r="M96" s="207"/>
      <c r="N96" s="208"/>
      <c r="O96" s="208"/>
      <c r="P96" s="209">
        <f>SUM(P97:P102)</f>
        <v>0</v>
      </c>
      <c r="Q96" s="208"/>
      <c r="R96" s="209">
        <f>SUM(R97:R102)</f>
        <v>108.79000000000001</v>
      </c>
      <c r="S96" s="208"/>
      <c r="T96" s="210">
        <f>SUM(T97:T102)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1" t="s">
        <v>81</v>
      </c>
      <c r="AT96" s="212" t="s">
        <v>73</v>
      </c>
      <c r="AU96" s="212" t="s">
        <v>81</v>
      </c>
      <c r="AY96" s="211" t="s">
        <v>182</v>
      </c>
      <c r="BK96" s="213">
        <f>SUM(BK97:BK102)</f>
        <v>0</v>
      </c>
    </row>
    <row r="97" s="2" customFormat="1" ht="33" customHeight="1">
      <c r="A97" s="41"/>
      <c r="B97" s="42"/>
      <c r="C97" s="216" t="s">
        <v>83</v>
      </c>
      <c r="D97" s="216" t="s">
        <v>184</v>
      </c>
      <c r="E97" s="217" t="s">
        <v>317</v>
      </c>
      <c r="F97" s="218" t="s">
        <v>318</v>
      </c>
      <c r="G97" s="219" t="s">
        <v>136</v>
      </c>
      <c r="H97" s="220">
        <v>473</v>
      </c>
      <c r="I97" s="221"/>
      <c r="J97" s="222">
        <f>ROUND(I97*H97,2)</f>
        <v>0</v>
      </c>
      <c r="K97" s="218" t="s">
        <v>187</v>
      </c>
      <c r="L97" s="47"/>
      <c r="M97" s="223" t="s">
        <v>19</v>
      </c>
      <c r="N97" s="224" t="s">
        <v>45</v>
      </c>
      <c r="O97" s="87"/>
      <c r="P97" s="225">
        <f>O97*H97</f>
        <v>0</v>
      </c>
      <c r="Q97" s="225">
        <v>0.23000000000000001</v>
      </c>
      <c r="R97" s="225">
        <f>Q97*H97</f>
        <v>108.79000000000001</v>
      </c>
      <c r="S97" s="225">
        <v>0</v>
      </c>
      <c r="T97" s="226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7" t="s">
        <v>188</v>
      </c>
      <c r="AT97" s="227" t="s">
        <v>184</v>
      </c>
      <c r="AU97" s="227" t="s">
        <v>83</v>
      </c>
      <c r="AY97" s="20" t="s">
        <v>182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81</v>
      </c>
      <c r="BK97" s="228">
        <f>ROUND(I97*H97,2)</f>
        <v>0</v>
      </c>
      <c r="BL97" s="20" t="s">
        <v>188</v>
      </c>
      <c r="BM97" s="227" t="s">
        <v>706</v>
      </c>
    </row>
    <row r="98" s="2" customFormat="1">
      <c r="A98" s="41"/>
      <c r="B98" s="42"/>
      <c r="C98" s="43"/>
      <c r="D98" s="229" t="s">
        <v>190</v>
      </c>
      <c r="E98" s="43"/>
      <c r="F98" s="230" t="s">
        <v>320</v>
      </c>
      <c r="G98" s="43"/>
      <c r="H98" s="43"/>
      <c r="I98" s="231"/>
      <c r="J98" s="43"/>
      <c r="K98" s="43"/>
      <c r="L98" s="47"/>
      <c r="M98" s="232"/>
      <c r="N98" s="233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190</v>
      </c>
      <c r="AU98" s="20" t="s">
        <v>83</v>
      </c>
    </row>
    <row r="99" s="13" customFormat="1">
      <c r="A99" s="13"/>
      <c r="B99" s="234"/>
      <c r="C99" s="235"/>
      <c r="D99" s="236" t="s">
        <v>192</v>
      </c>
      <c r="E99" s="237" t="s">
        <v>19</v>
      </c>
      <c r="F99" s="238" t="s">
        <v>707</v>
      </c>
      <c r="G99" s="235"/>
      <c r="H99" s="239">
        <v>150</v>
      </c>
      <c r="I99" s="240"/>
      <c r="J99" s="235"/>
      <c r="K99" s="235"/>
      <c r="L99" s="241"/>
      <c r="M99" s="242"/>
      <c r="N99" s="243"/>
      <c r="O99" s="243"/>
      <c r="P99" s="243"/>
      <c r="Q99" s="243"/>
      <c r="R99" s="243"/>
      <c r="S99" s="243"/>
      <c r="T99" s="24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5" t="s">
        <v>192</v>
      </c>
      <c r="AU99" s="245" t="s">
        <v>83</v>
      </c>
      <c r="AV99" s="13" t="s">
        <v>83</v>
      </c>
      <c r="AW99" s="13" t="s">
        <v>35</v>
      </c>
      <c r="AX99" s="13" t="s">
        <v>74</v>
      </c>
      <c r="AY99" s="245" t="s">
        <v>182</v>
      </c>
    </row>
    <row r="100" s="13" customFormat="1">
      <c r="A100" s="13"/>
      <c r="B100" s="234"/>
      <c r="C100" s="235"/>
      <c r="D100" s="236" t="s">
        <v>192</v>
      </c>
      <c r="E100" s="237" t="s">
        <v>19</v>
      </c>
      <c r="F100" s="238" t="s">
        <v>708</v>
      </c>
      <c r="G100" s="235"/>
      <c r="H100" s="239">
        <v>115</v>
      </c>
      <c r="I100" s="240"/>
      <c r="J100" s="235"/>
      <c r="K100" s="235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192</v>
      </c>
      <c r="AU100" s="245" t="s">
        <v>83</v>
      </c>
      <c r="AV100" s="13" t="s">
        <v>83</v>
      </c>
      <c r="AW100" s="13" t="s">
        <v>35</v>
      </c>
      <c r="AX100" s="13" t="s">
        <v>74</v>
      </c>
      <c r="AY100" s="245" t="s">
        <v>182</v>
      </c>
    </row>
    <row r="101" s="13" customFormat="1">
      <c r="A101" s="13"/>
      <c r="B101" s="234"/>
      <c r="C101" s="235"/>
      <c r="D101" s="236" t="s">
        <v>192</v>
      </c>
      <c r="E101" s="237" t="s">
        <v>19</v>
      </c>
      <c r="F101" s="238" t="s">
        <v>709</v>
      </c>
      <c r="G101" s="235"/>
      <c r="H101" s="239">
        <v>208</v>
      </c>
      <c r="I101" s="240"/>
      <c r="J101" s="235"/>
      <c r="K101" s="235"/>
      <c r="L101" s="241"/>
      <c r="M101" s="242"/>
      <c r="N101" s="243"/>
      <c r="O101" s="243"/>
      <c r="P101" s="243"/>
      <c r="Q101" s="243"/>
      <c r="R101" s="243"/>
      <c r="S101" s="243"/>
      <c r="T101" s="24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5" t="s">
        <v>192</v>
      </c>
      <c r="AU101" s="245" t="s">
        <v>83</v>
      </c>
      <c r="AV101" s="13" t="s">
        <v>83</v>
      </c>
      <c r="AW101" s="13" t="s">
        <v>35</v>
      </c>
      <c r="AX101" s="13" t="s">
        <v>74</v>
      </c>
      <c r="AY101" s="245" t="s">
        <v>182</v>
      </c>
    </row>
    <row r="102" s="14" customFormat="1">
      <c r="A102" s="14"/>
      <c r="B102" s="246"/>
      <c r="C102" s="247"/>
      <c r="D102" s="236" t="s">
        <v>192</v>
      </c>
      <c r="E102" s="248" t="s">
        <v>702</v>
      </c>
      <c r="F102" s="249" t="s">
        <v>197</v>
      </c>
      <c r="G102" s="247"/>
      <c r="H102" s="250">
        <v>473</v>
      </c>
      <c r="I102" s="251"/>
      <c r="J102" s="247"/>
      <c r="K102" s="247"/>
      <c r="L102" s="252"/>
      <c r="M102" s="253"/>
      <c r="N102" s="254"/>
      <c r="O102" s="254"/>
      <c r="P102" s="254"/>
      <c r="Q102" s="254"/>
      <c r="R102" s="254"/>
      <c r="S102" s="254"/>
      <c r="T102" s="25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6" t="s">
        <v>192</v>
      </c>
      <c r="AU102" s="256" t="s">
        <v>83</v>
      </c>
      <c r="AV102" s="14" t="s">
        <v>188</v>
      </c>
      <c r="AW102" s="14" t="s">
        <v>35</v>
      </c>
      <c r="AX102" s="14" t="s">
        <v>81</v>
      </c>
      <c r="AY102" s="256" t="s">
        <v>182</v>
      </c>
    </row>
    <row r="103" s="12" customFormat="1" ht="22.8" customHeight="1">
      <c r="A103" s="12"/>
      <c r="B103" s="200"/>
      <c r="C103" s="201"/>
      <c r="D103" s="202" t="s">
        <v>73</v>
      </c>
      <c r="E103" s="214" t="s">
        <v>404</v>
      </c>
      <c r="F103" s="214" t="s">
        <v>405</v>
      </c>
      <c r="G103" s="201"/>
      <c r="H103" s="201"/>
      <c r="I103" s="204"/>
      <c r="J103" s="215">
        <f>BK103</f>
        <v>0</v>
      </c>
      <c r="K103" s="201"/>
      <c r="L103" s="206"/>
      <c r="M103" s="207"/>
      <c r="N103" s="208"/>
      <c r="O103" s="208"/>
      <c r="P103" s="209">
        <f>SUM(P104:P107)</f>
        <v>0</v>
      </c>
      <c r="Q103" s="208"/>
      <c r="R103" s="209">
        <f>SUM(R104:R107)</f>
        <v>0</v>
      </c>
      <c r="S103" s="208"/>
      <c r="T103" s="210">
        <f>SUM(T104:T107)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1" t="s">
        <v>81</v>
      </c>
      <c r="AT103" s="212" t="s">
        <v>73</v>
      </c>
      <c r="AU103" s="212" t="s">
        <v>81</v>
      </c>
      <c r="AY103" s="211" t="s">
        <v>182</v>
      </c>
      <c r="BK103" s="213">
        <f>SUM(BK104:BK107)</f>
        <v>0</v>
      </c>
    </row>
    <row r="104" s="2" customFormat="1" ht="44.25" customHeight="1">
      <c r="A104" s="41"/>
      <c r="B104" s="42"/>
      <c r="C104" s="216" t="s">
        <v>203</v>
      </c>
      <c r="D104" s="216" t="s">
        <v>184</v>
      </c>
      <c r="E104" s="217" t="s">
        <v>407</v>
      </c>
      <c r="F104" s="218" t="s">
        <v>408</v>
      </c>
      <c r="G104" s="219" t="s">
        <v>409</v>
      </c>
      <c r="H104" s="220">
        <v>108.79000000000001</v>
      </c>
      <c r="I104" s="221"/>
      <c r="J104" s="222">
        <f>ROUND(I104*H104,2)</f>
        <v>0</v>
      </c>
      <c r="K104" s="218" t="s">
        <v>187</v>
      </c>
      <c r="L104" s="47"/>
      <c r="M104" s="223" t="s">
        <v>19</v>
      </c>
      <c r="N104" s="224" t="s">
        <v>45</v>
      </c>
      <c r="O104" s="87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7" t="s">
        <v>188</v>
      </c>
      <c r="AT104" s="227" t="s">
        <v>184</v>
      </c>
      <c r="AU104" s="227" t="s">
        <v>83</v>
      </c>
      <c r="AY104" s="20" t="s">
        <v>182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20" t="s">
        <v>81</v>
      </c>
      <c r="BK104" s="228">
        <f>ROUND(I104*H104,2)</f>
        <v>0</v>
      </c>
      <c r="BL104" s="20" t="s">
        <v>188</v>
      </c>
      <c r="BM104" s="227" t="s">
        <v>710</v>
      </c>
    </row>
    <row r="105" s="2" customFormat="1">
      <c r="A105" s="41"/>
      <c r="B105" s="42"/>
      <c r="C105" s="43"/>
      <c r="D105" s="229" t="s">
        <v>190</v>
      </c>
      <c r="E105" s="43"/>
      <c r="F105" s="230" t="s">
        <v>411</v>
      </c>
      <c r="G105" s="43"/>
      <c r="H105" s="43"/>
      <c r="I105" s="231"/>
      <c r="J105" s="43"/>
      <c r="K105" s="43"/>
      <c r="L105" s="47"/>
      <c r="M105" s="232"/>
      <c r="N105" s="233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190</v>
      </c>
      <c r="AU105" s="20" t="s">
        <v>83</v>
      </c>
    </row>
    <row r="106" s="2" customFormat="1" ht="55.5" customHeight="1">
      <c r="A106" s="41"/>
      <c r="B106" s="42"/>
      <c r="C106" s="216" t="s">
        <v>188</v>
      </c>
      <c r="D106" s="216" t="s">
        <v>184</v>
      </c>
      <c r="E106" s="217" t="s">
        <v>413</v>
      </c>
      <c r="F106" s="218" t="s">
        <v>414</v>
      </c>
      <c r="G106" s="219" t="s">
        <v>409</v>
      </c>
      <c r="H106" s="220">
        <v>108.79000000000001</v>
      </c>
      <c r="I106" s="221"/>
      <c r="J106" s="222">
        <f>ROUND(I106*H106,2)</f>
        <v>0</v>
      </c>
      <c r="K106" s="218" t="s">
        <v>187</v>
      </c>
      <c r="L106" s="47"/>
      <c r="M106" s="223" t="s">
        <v>19</v>
      </c>
      <c r="N106" s="224" t="s">
        <v>45</v>
      </c>
      <c r="O106" s="87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7" t="s">
        <v>188</v>
      </c>
      <c r="AT106" s="227" t="s">
        <v>184</v>
      </c>
      <c r="AU106" s="227" t="s">
        <v>83</v>
      </c>
      <c r="AY106" s="20" t="s">
        <v>182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20" t="s">
        <v>81</v>
      </c>
      <c r="BK106" s="228">
        <f>ROUND(I106*H106,2)</f>
        <v>0</v>
      </c>
      <c r="BL106" s="20" t="s">
        <v>188</v>
      </c>
      <c r="BM106" s="227" t="s">
        <v>711</v>
      </c>
    </row>
    <row r="107" s="2" customFormat="1">
      <c r="A107" s="41"/>
      <c r="B107" s="42"/>
      <c r="C107" s="43"/>
      <c r="D107" s="229" t="s">
        <v>190</v>
      </c>
      <c r="E107" s="43"/>
      <c r="F107" s="230" t="s">
        <v>416</v>
      </c>
      <c r="G107" s="43"/>
      <c r="H107" s="43"/>
      <c r="I107" s="231"/>
      <c r="J107" s="43"/>
      <c r="K107" s="43"/>
      <c r="L107" s="47"/>
      <c r="M107" s="289"/>
      <c r="N107" s="290"/>
      <c r="O107" s="291"/>
      <c r="P107" s="291"/>
      <c r="Q107" s="291"/>
      <c r="R107" s="291"/>
      <c r="S107" s="291"/>
      <c r="T107" s="292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190</v>
      </c>
      <c r="AU107" s="20" t="s">
        <v>83</v>
      </c>
    </row>
    <row r="108" s="2" customFormat="1" ht="6.96" customHeight="1">
      <c r="A108" s="41"/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47"/>
      <c r="M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</row>
  </sheetData>
  <sheetProtection sheet="1" autoFilter="0" formatColumns="0" formatRows="0" objects="1" scenarios="1" spinCount="100000" saltValue="JPKZGuvA0qLXhuB8TEqt3t/8fiHUeQLWdJWOopY8v7iLr/rPlCmte2C0LoxqrbNPFnwDznLg8+V5bafFLg9eEw==" hashValue="/uMd2xeVphmDc9OJRv9BpunVTORL8sdRsxbP1fBOw7sMqiVC8phAc+ha0jp6Yb7vcPbKYHvEbG+puh8+BwN7Bg==" algorithmName="SHA-512" password="E8BA"/>
  <autoFilter ref="C88:K1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5_01/181951112"/>
    <hyperlink ref="F98" r:id="rId2" display="https://podminky.urs.cz/item/CS_URS_2025_01/564831111"/>
    <hyperlink ref="F105" r:id="rId3" display="https://podminky.urs.cz/item/CS_URS_2025_01/998225111"/>
    <hyperlink ref="F107" r:id="rId4" display="https://podminky.urs.cz/item/CS_URS_2025_01/9982251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REGIO15-KROS3\kros3</dc:creator>
  <cp:lastModifiedBy>REGIO15-KROS3\kros3</cp:lastModifiedBy>
  <dcterms:created xsi:type="dcterms:W3CDTF">2025-05-19T07:48:02Z</dcterms:created>
  <dcterms:modified xsi:type="dcterms:W3CDTF">2025-05-19T07:48:28Z</dcterms:modified>
</cp:coreProperties>
</file>